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8"/>
  <workbookPr filterPrivacy="1" defaultThemeVersion="124226"/>
  <xr:revisionPtr revIDLastSave="26" documentId="13_ncr:1_{2BF106B6-6980-4339-A990-324F4605021D}" xr6:coauthVersionLast="47" xr6:coauthVersionMax="47" xr10:uidLastSave="{C3C7FE0E-EE24-4746-A193-60D7CF782779}"/>
  <bookViews>
    <workbookView xWindow="-23148" yWindow="-108" windowWidth="23256" windowHeight="12456" firstSheet="1" xr2:uid="{00000000-000D-0000-FFFF-FFFF00000000}"/>
  </bookViews>
  <sheets>
    <sheet name="Instructions" sheetId="1" r:id="rId1"/>
    <sheet name="Dashboard" sheetId="7" r:id="rId2"/>
    <sheet name="Vehicles" sheetId="2" r:id="rId3"/>
    <sheet name="Vehicle Factors" sheetId="12" state="hidden" r:id="rId4"/>
    <sheet name="Equipment" sheetId="3" r:id="rId5"/>
    <sheet name="Equipment Factors" sheetId="11" state="hidden" r:id="rId6"/>
    <sheet name="Heating" sheetId="4" r:id="rId7"/>
    <sheet name="Heating Factors" sheetId="10" state="hidden" r:id="rId8"/>
    <sheet name="Refrigerant Factors" sheetId="9" state="hidden" r:id="rId9"/>
    <sheet name="Electricity" sheetId="5" r:id="rId10"/>
    <sheet name="Electric Factors" sheetId="8" state="hidden" r:id="rId11"/>
    <sheet name="Refrigerant" sheetId="6"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7" l="1"/>
  <c r="Q5" i="7"/>
  <c r="P5" i="7"/>
  <c r="O5" i="7"/>
  <c r="N5" i="7"/>
  <c r="M5" i="7"/>
  <c r="J4" i="2"/>
  <c r="J3" i="2"/>
  <c r="K3" i="2"/>
  <c r="L3" i="2" s="1"/>
  <c r="K4" i="2"/>
  <c r="L4" i="2" s="1"/>
  <c r="J5" i="2"/>
  <c r="K5" i="2"/>
  <c r="L5" i="2" s="1"/>
  <c r="J6" i="2"/>
  <c r="K6" i="2"/>
  <c r="L6" i="2" s="1"/>
  <c r="J7" i="2"/>
  <c r="K7" i="2"/>
  <c r="L7" i="2" s="1"/>
  <c r="J8" i="2"/>
  <c r="K8" i="2" s="1"/>
  <c r="L8" i="2" s="1"/>
  <c r="J9" i="2"/>
  <c r="K9" i="2"/>
  <c r="L9" i="2" s="1"/>
  <c r="J10" i="2"/>
  <c r="K10" i="2"/>
  <c r="L10" i="2" s="1"/>
  <c r="J11" i="2"/>
  <c r="K11" i="2"/>
  <c r="L11" i="2" s="1"/>
  <c r="J12" i="2"/>
  <c r="K12" i="2" s="1"/>
  <c r="L12" i="2" s="1"/>
  <c r="J13" i="2"/>
  <c r="K13" i="2"/>
  <c r="L13" i="2" s="1"/>
  <c r="J14" i="2"/>
  <c r="K14" i="2"/>
  <c r="L14" i="2" s="1"/>
  <c r="J15" i="2"/>
  <c r="K15" i="2"/>
  <c r="L15" i="2" s="1"/>
  <c r="J16" i="2"/>
  <c r="K16" i="2" s="1"/>
  <c r="L16" i="2" s="1"/>
  <c r="J17" i="2"/>
  <c r="K17" i="2"/>
  <c r="L17" i="2" s="1"/>
  <c r="J18" i="2"/>
  <c r="K18" i="2"/>
  <c r="L18" i="2" s="1"/>
  <c r="J19" i="2"/>
  <c r="K19" i="2"/>
  <c r="L19" i="2" s="1"/>
  <c r="J20" i="2"/>
  <c r="K20" i="2" s="1"/>
  <c r="L20" i="2" s="1"/>
  <c r="J21" i="2"/>
  <c r="K21" i="2"/>
  <c r="L21" i="2" s="1"/>
  <c r="J22" i="2"/>
  <c r="K22" i="2"/>
  <c r="L22" i="2" s="1"/>
  <c r="J23" i="2"/>
  <c r="K23" i="2"/>
  <c r="L23" i="2" s="1"/>
  <c r="J24" i="2"/>
  <c r="K24" i="2" s="1"/>
  <c r="L24" i="2" s="1"/>
  <c r="J25" i="2"/>
  <c r="K25" i="2"/>
  <c r="L25" i="2" s="1"/>
  <c r="J26" i="2"/>
  <c r="K26" i="2"/>
  <c r="L26" i="2" s="1"/>
  <c r="J27" i="2"/>
  <c r="K27" i="2"/>
  <c r="L27" i="2" s="1"/>
  <c r="J28" i="2"/>
  <c r="K28" i="2" s="1"/>
  <c r="L28" i="2" s="1"/>
  <c r="J29" i="2"/>
  <c r="K29" i="2"/>
  <c r="L29" i="2" s="1"/>
  <c r="J30" i="2"/>
  <c r="K30" i="2"/>
  <c r="L30" i="2" s="1"/>
  <c r="J31" i="2"/>
  <c r="K31" i="2"/>
  <c r="L31" i="2" s="1"/>
  <c r="J32" i="2"/>
  <c r="K32" i="2" s="1"/>
  <c r="L32" i="2" s="1"/>
  <c r="J33" i="2"/>
  <c r="K33" i="2"/>
  <c r="L33" i="2" s="1"/>
  <c r="J34" i="2"/>
  <c r="K34" i="2"/>
  <c r="L34" i="2" s="1"/>
  <c r="J35" i="2"/>
  <c r="K35" i="2"/>
  <c r="L35" i="2" s="1"/>
  <c r="J36" i="2"/>
  <c r="K36" i="2" s="1"/>
  <c r="L36" i="2" s="1"/>
  <c r="J37" i="2"/>
  <c r="K37" i="2"/>
  <c r="L37" i="2" s="1"/>
  <c r="J38" i="2"/>
  <c r="K38" i="2"/>
  <c r="L38" i="2" s="1"/>
  <c r="J39" i="2"/>
  <c r="K39" i="2"/>
  <c r="L39" i="2" s="1"/>
  <c r="J40" i="2"/>
  <c r="K40" i="2" s="1"/>
  <c r="L40" i="2" s="1"/>
  <c r="J41" i="2"/>
  <c r="K41" i="2"/>
  <c r="L41" i="2" s="1"/>
  <c r="J42" i="2"/>
  <c r="K42" i="2"/>
  <c r="L42" i="2" s="1"/>
  <c r="J43" i="2"/>
  <c r="K43" i="2"/>
  <c r="L43" i="2" s="1"/>
  <c r="J44" i="2"/>
  <c r="K44" i="2" s="1"/>
  <c r="L44" i="2" s="1"/>
  <c r="J45" i="2"/>
  <c r="K45" i="2"/>
  <c r="L45" i="2" s="1"/>
  <c r="J46" i="2"/>
  <c r="K46" i="2"/>
  <c r="L46" i="2" s="1"/>
  <c r="J47" i="2"/>
  <c r="K47" i="2"/>
  <c r="L47" i="2" s="1"/>
  <c r="J48" i="2"/>
  <c r="K48" i="2" s="1"/>
  <c r="L48" i="2" s="1"/>
  <c r="J49" i="2"/>
  <c r="K49" i="2"/>
  <c r="L49" i="2" s="1"/>
  <c r="J50" i="2"/>
  <c r="K50" i="2"/>
  <c r="L50" i="2" s="1"/>
  <c r="J51" i="2"/>
  <c r="K51" i="2"/>
  <c r="L51" i="2" s="1"/>
  <c r="J52" i="2"/>
  <c r="K52" i="2" s="1"/>
  <c r="L52" i="2" s="1"/>
  <c r="J53" i="2"/>
  <c r="K53" i="2"/>
  <c r="L53" i="2" s="1"/>
  <c r="J54" i="2"/>
  <c r="K54" i="2"/>
  <c r="L54" i="2" s="1"/>
  <c r="J55" i="2"/>
  <c r="K55" i="2"/>
  <c r="L55" i="2" s="1"/>
  <c r="J56" i="2"/>
  <c r="K56" i="2" s="1"/>
  <c r="L56" i="2" s="1"/>
  <c r="J57" i="2"/>
  <c r="K57" i="2"/>
  <c r="L57" i="2" s="1"/>
  <c r="J58" i="2"/>
  <c r="K58" i="2"/>
  <c r="L58" i="2" s="1"/>
  <c r="J59" i="2"/>
  <c r="K59" i="2"/>
  <c r="L59" i="2" s="1"/>
  <c r="J60" i="2"/>
  <c r="K60" i="2" s="1"/>
  <c r="L60" i="2" s="1"/>
  <c r="J61" i="2"/>
  <c r="K61" i="2"/>
  <c r="L61" i="2" s="1"/>
  <c r="J62" i="2"/>
  <c r="K62" i="2"/>
  <c r="L62" i="2" s="1"/>
  <c r="J63" i="2"/>
  <c r="K63" i="2"/>
  <c r="L63" i="2" s="1"/>
  <c r="J64" i="2"/>
  <c r="K64" i="2" s="1"/>
  <c r="L64" i="2" s="1"/>
  <c r="J65" i="2"/>
  <c r="K65" i="2"/>
  <c r="L65" i="2" s="1"/>
  <c r="J66" i="2"/>
  <c r="K66" i="2"/>
  <c r="L66" i="2" s="1"/>
  <c r="J67" i="2"/>
  <c r="K67" i="2"/>
  <c r="L67" i="2" s="1"/>
  <c r="J68" i="2"/>
  <c r="K68" i="2" s="1"/>
  <c r="L68" i="2" s="1"/>
  <c r="J69" i="2"/>
  <c r="K69" i="2"/>
  <c r="L69" i="2" s="1"/>
  <c r="J70" i="2"/>
  <c r="K70" i="2"/>
  <c r="L70" i="2" s="1"/>
  <c r="J71" i="2"/>
  <c r="K71" i="2"/>
  <c r="L71" i="2" s="1"/>
  <c r="J72" i="2"/>
  <c r="K72" i="2" s="1"/>
  <c r="L72" i="2" s="1"/>
  <c r="J73" i="2"/>
  <c r="K73" i="2"/>
  <c r="L73" i="2" s="1"/>
  <c r="J74" i="2"/>
  <c r="K74" i="2"/>
  <c r="L74" i="2" s="1"/>
  <c r="J75" i="2"/>
  <c r="K75" i="2"/>
  <c r="L75" i="2" s="1"/>
  <c r="J76" i="2"/>
  <c r="K76" i="2" s="1"/>
  <c r="L76" i="2" s="1"/>
  <c r="J77" i="2"/>
  <c r="K77" i="2"/>
  <c r="L77" i="2" s="1"/>
  <c r="J78" i="2"/>
  <c r="K78" i="2"/>
  <c r="L78" i="2" s="1"/>
  <c r="J79" i="2"/>
  <c r="K79" i="2"/>
  <c r="L79" i="2" s="1"/>
  <c r="J80" i="2"/>
  <c r="K80" i="2" s="1"/>
  <c r="L80" i="2" s="1"/>
  <c r="J81" i="2"/>
  <c r="K81" i="2"/>
  <c r="L81" i="2" s="1"/>
  <c r="J82" i="2"/>
  <c r="K82" i="2"/>
  <c r="L82" i="2" s="1"/>
  <c r="J83" i="2"/>
  <c r="K83" i="2"/>
  <c r="L83" i="2" s="1"/>
  <c r="J84" i="2"/>
  <c r="K84" i="2" s="1"/>
  <c r="L84" i="2" s="1"/>
  <c r="J85" i="2"/>
  <c r="K85" i="2"/>
  <c r="L85" i="2" s="1"/>
  <c r="J86" i="2"/>
  <c r="K86" i="2"/>
  <c r="L86" i="2" s="1"/>
  <c r="J87" i="2"/>
  <c r="K87" i="2"/>
  <c r="L87" i="2" s="1"/>
  <c r="J88" i="2"/>
  <c r="K88" i="2" s="1"/>
  <c r="L88" i="2" s="1"/>
  <c r="J89" i="2"/>
  <c r="K89" i="2"/>
  <c r="L89" i="2" s="1"/>
  <c r="J90" i="2"/>
  <c r="K90" i="2"/>
  <c r="L90" i="2" s="1"/>
  <c r="J91" i="2"/>
  <c r="K91" i="2"/>
  <c r="L91" i="2" s="1"/>
  <c r="J92" i="2"/>
  <c r="K92" i="2" s="1"/>
  <c r="L92" i="2" s="1"/>
  <c r="J93" i="2"/>
  <c r="K93" i="2"/>
  <c r="L93" i="2" s="1"/>
  <c r="J94" i="2"/>
  <c r="K94" i="2"/>
  <c r="L94" i="2" s="1"/>
  <c r="J95" i="2"/>
  <c r="K95" i="2"/>
  <c r="L95" i="2" s="1"/>
  <c r="J96" i="2"/>
  <c r="K96" i="2" s="1"/>
  <c r="L96" i="2" s="1"/>
  <c r="J97" i="2"/>
  <c r="K97" i="2"/>
  <c r="L97" i="2" s="1"/>
  <c r="J98" i="2"/>
  <c r="K98" i="2"/>
  <c r="L98" i="2" s="1"/>
  <c r="J99" i="2"/>
  <c r="K99" i="2"/>
  <c r="L99" i="2" s="1"/>
  <c r="J100" i="2"/>
  <c r="K100" i="2" s="1"/>
  <c r="L100" i="2" s="1"/>
  <c r="J101" i="2"/>
  <c r="K101" i="2"/>
  <c r="L101" i="2" s="1"/>
  <c r="J102" i="2"/>
  <c r="K102" i="2"/>
  <c r="L102" i="2" s="1"/>
  <c r="J103" i="2"/>
  <c r="K103" i="2"/>
  <c r="L103" i="2" s="1"/>
  <c r="J104" i="2"/>
  <c r="K104" i="2" s="1"/>
  <c r="L104" i="2" s="1"/>
  <c r="J105" i="2"/>
  <c r="K105" i="2"/>
  <c r="L105" i="2" s="1"/>
  <c r="J106" i="2"/>
  <c r="K106" i="2"/>
  <c r="L106" i="2" s="1"/>
  <c r="J107" i="2"/>
  <c r="K107" i="2"/>
  <c r="L107" i="2" s="1"/>
  <c r="J108" i="2"/>
  <c r="K108" i="2" s="1"/>
  <c r="L108" i="2" s="1"/>
  <c r="J109" i="2"/>
  <c r="K109" i="2"/>
  <c r="L109" i="2" s="1"/>
  <c r="J110" i="2"/>
  <c r="K110" i="2"/>
  <c r="L110" i="2" s="1"/>
  <c r="J111" i="2"/>
  <c r="K111" i="2"/>
  <c r="L111" i="2" s="1"/>
  <c r="J112" i="2"/>
  <c r="K112" i="2" s="1"/>
  <c r="L112" i="2" s="1"/>
  <c r="J113" i="2"/>
  <c r="K113" i="2"/>
  <c r="L113" i="2" s="1"/>
  <c r="J114" i="2"/>
  <c r="K114" i="2"/>
  <c r="L114" i="2" s="1"/>
  <c r="J115" i="2"/>
  <c r="K115" i="2"/>
  <c r="L115" i="2" s="1"/>
  <c r="J116" i="2"/>
  <c r="K116" i="2" s="1"/>
  <c r="L116" i="2" s="1"/>
  <c r="J117" i="2"/>
  <c r="K117" i="2"/>
  <c r="L117" i="2" s="1"/>
  <c r="J118" i="2"/>
  <c r="K118" i="2"/>
  <c r="L118" i="2" s="1"/>
  <c r="J119" i="2"/>
  <c r="K119" i="2"/>
  <c r="L119" i="2" s="1"/>
  <c r="J120" i="2"/>
  <c r="K120" i="2" s="1"/>
  <c r="L120" i="2" s="1"/>
  <c r="J121" i="2"/>
  <c r="K121" i="2"/>
  <c r="L121" i="2" s="1"/>
  <c r="J122" i="2"/>
  <c r="K122" i="2"/>
  <c r="L122" i="2" s="1"/>
  <c r="J123" i="2"/>
  <c r="K123" i="2"/>
  <c r="L123" i="2" s="1"/>
  <c r="J124" i="2"/>
  <c r="K124" i="2" s="1"/>
  <c r="L124" i="2" s="1"/>
  <c r="J125" i="2"/>
  <c r="K125" i="2"/>
  <c r="L125" i="2" s="1"/>
  <c r="J126" i="2"/>
  <c r="K126" i="2"/>
  <c r="L126" i="2" s="1"/>
  <c r="J127" i="2"/>
  <c r="K127" i="2"/>
  <c r="L127" i="2" s="1"/>
  <c r="J128" i="2"/>
  <c r="K128" i="2" s="1"/>
  <c r="L128" i="2" s="1"/>
  <c r="J129" i="2"/>
  <c r="K129" i="2"/>
  <c r="L129" i="2" s="1"/>
  <c r="J130" i="2"/>
  <c r="K130" i="2"/>
  <c r="L130" i="2" s="1"/>
  <c r="J131" i="2"/>
  <c r="K131" i="2"/>
  <c r="L131" i="2" s="1"/>
  <c r="J132" i="2"/>
  <c r="K132" i="2" s="1"/>
  <c r="L132" i="2" s="1"/>
  <c r="J133" i="2"/>
  <c r="K133" i="2"/>
  <c r="L133" i="2" s="1"/>
  <c r="J134" i="2"/>
  <c r="K134" i="2"/>
  <c r="L134" i="2" s="1"/>
  <c r="J135" i="2"/>
  <c r="K135" i="2"/>
  <c r="L135" i="2" s="1"/>
  <c r="J136" i="2"/>
  <c r="K136" i="2" s="1"/>
  <c r="L136" i="2" s="1"/>
  <c r="J137" i="2"/>
  <c r="K137" i="2"/>
  <c r="L137" i="2" s="1"/>
  <c r="J138" i="2"/>
  <c r="K138" i="2"/>
  <c r="L138" i="2" s="1"/>
  <c r="J139" i="2"/>
  <c r="K139" i="2"/>
  <c r="L139" i="2" s="1"/>
  <c r="J140" i="2"/>
  <c r="K140" i="2" s="1"/>
  <c r="L140" i="2" s="1"/>
  <c r="J141" i="2"/>
  <c r="K141" i="2"/>
  <c r="L141" i="2" s="1"/>
  <c r="J142" i="2"/>
  <c r="K142" i="2"/>
  <c r="L142" i="2" s="1"/>
  <c r="J143" i="2"/>
  <c r="K143" i="2"/>
  <c r="L143" i="2" s="1"/>
  <c r="J144" i="2"/>
  <c r="K144" i="2" s="1"/>
  <c r="L144" i="2" s="1"/>
  <c r="J145" i="2"/>
  <c r="K145" i="2"/>
  <c r="L145" i="2" s="1"/>
  <c r="J146" i="2"/>
  <c r="K146" i="2"/>
  <c r="L146" i="2" s="1"/>
  <c r="J147" i="2"/>
  <c r="K147" i="2"/>
  <c r="L147" i="2" s="1"/>
  <c r="J148" i="2"/>
  <c r="K148" i="2" s="1"/>
  <c r="L148" i="2" s="1"/>
  <c r="J149" i="2"/>
  <c r="K149" i="2"/>
  <c r="L149" i="2" s="1"/>
  <c r="J150" i="2"/>
  <c r="K150" i="2"/>
  <c r="L150" i="2" s="1"/>
  <c r="J151" i="2"/>
  <c r="K151" i="2"/>
  <c r="L151" i="2" s="1"/>
  <c r="J152" i="2"/>
  <c r="K152" i="2" s="1"/>
  <c r="L152" i="2" s="1"/>
  <c r="J153" i="2"/>
  <c r="K153" i="2"/>
  <c r="L153" i="2" s="1"/>
  <c r="J154" i="2"/>
  <c r="K154" i="2"/>
  <c r="L154" i="2" s="1"/>
  <c r="J155" i="2"/>
  <c r="K155" i="2"/>
  <c r="L155" i="2" s="1"/>
  <c r="J156" i="2"/>
  <c r="K156" i="2" s="1"/>
  <c r="L156" i="2" s="1"/>
  <c r="J157" i="2"/>
  <c r="K157" i="2"/>
  <c r="L157" i="2" s="1"/>
  <c r="J158" i="2"/>
  <c r="K158" i="2"/>
  <c r="L158" i="2" s="1"/>
  <c r="J159" i="2"/>
  <c r="K159" i="2"/>
  <c r="L159" i="2" s="1"/>
  <c r="J160" i="2"/>
  <c r="K160" i="2" s="1"/>
  <c r="L160" i="2" s="1"/>
  <c r="J161" i="2"/>
  <c r="K161" i="2"/>
  <c r="L161" i="2" s="1"/>
  <c r="J162" i="2"/>
  <c r="K162" i="2"/>
  <c r="L162" i="2" s="1"/>
  <c r="J163" i="2"/>
  <c r="K163" i="2"/>
  <c r="L163" i="2" s="1"/>
  <c r="J164" i="2"/>
  <c r="K164" i="2" s="1"/>
  <c r="L164" i="2" s="1"/>
  <c r="J165" i="2"/>
  <c r="K165" i="2"/>
  <c r="L165" i="2" s="1"/>
  <c r="J166" i="2"/>
  <c r="K166" i="2"/>
  <c r="L166" i="2" s="1"/>
  <c r="J167" i="2"/>
  <c r="K167" i="2"/>
  <c r="L167" i="2" s="1"/>
  <c r="J168" i="2"/>
  <c r="K168" i="2" s="1"/>
  <c r="L168" i="2" s="1"/>
  <c r="J169" i="2"/>
  <c r="K169" i="2"/>
  <c r="L169" i="2" s="1"/>
  <c r="J170" i="2"/>
  <c r="K170" i="2"/>
  <c r="L170" i="2" s="1"/>
  <c r="J171" i="2"/>
  <c r="K171" i="2"/>
  <c r="L171" i="2" s="1"/>
  <c r="J172" i="2"/>
  <c r="K172" i="2" s="1"/>
  <c r="L172" i="2" s="1"/>
  <c r="J173" i="2"/>
  <c r="K173" i="2"/>
  <c r="L173" i="2" s="1"/>
  <c r="J174" i="2"/>
  <c r="K174" i="2"/>
  <c r="L174" i="2" s="1"/>
  <c r="J175" i="2"/>
  <c r="K175" i="2"/>
  <c r="L175" i="2" s="1"/>
  <c r="J176" i="2"/>
  <c r="K176" i="2" s="1"/>
  <c r="L176" i="2" s="1"/>
  <c r="J177" i="2"/>
  <c r="K177" i="2"/>
  <c r="L177" i="2" s="1"/>
  <c r="J178" i="2"/>
  <c r="K178" i="2"/>
  <c r="L178" i="2" s="1"/>
  <c r="J179" i="2"/>
  <c r="K179" i="2"/>
  <c r="L179" i="2" s="1"/>
  <c r="J180" i="2"/>
  <c r="K180" i="2" s="1"/>
  <c r="L180" i="2" s="1"/>
  <c r="J181" i="2"/>
  <c r="K181" i="2"/>
  <c r="L181" i="2" s="1"/>
  <c r="J182" i="2"/>
  <c r="K182" i="2"/>
  <c r="L182" i="2" s="1"/>
  <c r="J183" i="2"/>
  <c r="K183" i="2"/>
  <c r="L183" i="2" s="1"/>
  <c r="J184" i="2"/>
  <c r="K184" i="2" s="1"/>
  <c r="L184" i="2" s="1"/>
  <c r="J185" i="2"/>
  <c r="K185" i="2"/>
  <c r="L185" i="2" s="1"/>
  <c r="J186" i="2"/>
  <c r="K186" i="2"/>
  <c r="L186" i="2" s="1"/>
  <c r="J187" i="2"/>
  <c r="K187" i="2"/>
  <c r="L187" i="2" s="1"/>
  <c r="J188" i="2"/>
  <c r="K188" i="2" s="1"/>
  <c r="L188" i="2" s="1"/>
  <c r="J189" i="2"/>
  <c r="K189" i="2"/>
  <c r="L189" i="2" s="1"/>
  <c r="J190" i="2"/>
  <c r="K190" i="2"/>
  <c r="L190" i="2" s="1"/>
  <c r="J191" i="2"/>
  <c r="K191" i="2"/>
  <c r="L191" i="2" s="1"/>
  <c r="J192" i="2"/>
  <c r="K192" i="2" s="1"/>
  <c r="L192" i="2" s="1"/>
  <c r="J193" i="2"/>
  <c r="K193" i="2"/>
  <c r="L193" i="2" s="1"/>
  <c r="J194" i="2"/>
  <c r="K194" i="2"/>
  <c r="L194" i="2" s="1"/>
  <c r="J195" i="2"/>
  <c r="K195" i="2" s="1"/>
  <c r="L195" i="2" s="1"/>
  <c r="J196" i="2"/>
  <c r="K196" i="2"/>
  <c r="L196" i="2" s="1"/>
  <c r="J197" i="2"/>
  <c r="K197" i="2"/>
  <c r="L197" i="2" s="1"/>
  <c r="J198" i="2"/>
  <c r="K198" i="2"/>
  <c r="L198" i="2" s="1"/>
  <c r="J199" i="2"/>
  <c r="K199" i="2"/>
  <c r="L199" i="2" s="1"/>
  <c r="J200" i="2"/>
  <c r="K200" i="2" s="1"/>
  <c r="L200" i="2" s="1"/>
  <c r="J201" i="2"/>
  <c r="K201" i="2"/>
  <c r="L201" i="2"/>
  <c r="J202" i="2"/>
  <c r="K202" i="2"/>
  <c r="L202" i="2" s="1"/>
  <c r="J203" i="2"/>
  <c r="K203" i="2"/>
  <c r="L203" i="2" s="1"/>
  <c r="J204" i="2"/>
  <c r="K204" i="2" s="1"/>
  <c r="L204" i="2" s="1"/>
  <c r="J205" i="2"/>
  <c r="K205" i="2"/>
  <c r="L205" i="2"/>
  <c r="J206" i="2"/>
  <c r="K206" i="2"/>
  <c r="L206" i="2" s="1"/>
  <c r="J207" i="2"/>
  <c r="K207" i="2"/>
  <c r="L207" i="2" s="1"/>
  <c r="J208" i="2"/>
  <c r="K208" i="2" s="1"/>
  <c r="L208" i="2" s="1"/>
  <c r="J209" i="2"/>
  <c r="K209" i="2"/>
  <c r="L209" i="2"/>
  <c r="J210" i="2"/>
  <c r="K210" i="2"/>
  <c r="L210" i="2" s="1"/>
  <c r="J211" i="2"/>
  <c r="K211" i="2"/>
  <c r="L211" i="2" s="1"/>
  <c r="J212" i="2"/>
  <c r="K212" i="2" s="1"/>
  <c r="L212" i="2" s="1"/>
  <c r="J213" i="2"/>
  <c r="K213" i="2"/>
  <c r="L213" i="2"/>
  <c r="J214" i="2"/>
  <c r="K214" i="2"/>
  <c r="L214" i="2" s="1"/>
  <c r="J215" i="2"/>
  <c r="K215" i="2"/>
  <c r="L215" i="2" s="1"/>
  <c r="J216" i="2"/>
  <c r="K216" i="2" s="1"/>
  <c r="L216" i="2" s="1"/>
  <c r="J217" i="2"/>
  <c r="K217" i="2"/>
  <c r="L217" i="2"/>
  <c r="J218" i="2"/>
  <c r="K218" i="2"/>
  <c r="L218" i="2" s="1"/>
  <c r="J219" i="2"/>
  <c r="K219" i="2"/>
  <c r="L219" i="2" s="1"/>
  <c r="J220" i="2"/>
  <c r="K220" i="2" s="1"/>
  <c r="L220" i="2" s="1"/>
  <c r="J221" i="2"/>
  <c r="K221" i="2"/>
  <c r="L221" i="2"/>
  <c r="J222" i="2"/>
  <c r="K222" i="2"/>
  <c r="L222" i="2" s="1"/>
  <c r="J223" i="2"/>
  <c r="K223" i="2"/>
  <c r="L223" i="2" s="1"/>
  <c r="J224" i="2"/>
  <c r="K224" i="2" s="1"/>
  <c r="L224" i="2" s="1"/>
  <c r="J225" i="2"/>
  <c r="K225" i="2"/>
  <c r="L225" i="2"/>
  <c r="J226" i="2"/>
  <c r="K226" i="2"/>
  <c r="L226" i="2" s="1"/>
  <c r="J227" i="2"/>
  <c r="K227" i="2"/>
  <c r="L227" i="2" s="1"/>
  <c r="J228" i="2"/>
  <c r="K228" i="2" s="1"/>
  <c r="L228" i="2" s="1"/>
  <c r="J229" i="2"/>
  <c r="K229" i="2"/>
  <c r="L229" i="2"/>
  <c r="J230" i="2"/>
  <c r="K230" i="2"/>
  <c r="L230" i="2" s="1"/>
  <c r="J231" i="2"/>
  <c r="K231" i="2"/>
  <c r="L231" i="2" s="1"/>
  <c r="J232" i="2"/>
  <c r="K232" i="2" s="1"/>
  <c r="L232" i="2" s="1"/>
  <c r="J233" i="2"/>
  <c r="K233" i="2"/>
  <c r="L233" i="2"/>
  <c r="J234" i="2"/>
  <c r="K234" i="2"/>
  <c r="L234" i="2" s="1"/>
  <c r="J235" i="2"/>
  <c r="K235" i="2"/>
  <c r="L235" i="2" s="1"/>
  <c r="J236" i="2"/>
  <c r="K236" i="2" s="1"/>
  <c r="L236" i="2" s="1"/>
  <c r="J237" i="2"/>
  <c r="K237" i="2"/>
  <c r="L237" i="2"/>
  <c r="J238" i="2"/>
  <c r="K238" i="2"/>
  <c r="L238" i="2" s="1"/>
  <c r="J239" i="2"/>
  <c r="K239" i="2"/>
  <c r="L239" i="2" s="1"/>
  <c r="J240" i="2"/>
  <c r="K240" i="2" s="1"/>
  <c r="L240" i="2" s="1"/>
  <c r="J241" i="2"/>
  <c r="K241" i="2"/>
  <c r="L241" i="2"/>
  <c r="J242" i="2"/>
  <c r="K242" i="2"/>
  <c r="L242" i="2" s="1"/>
  <c r="J243" i="2"/>
  <c r="K243" i="2"/>
  <c r="L243" i="2" s="1"/>
  <c r="J244" i="2"/>
  <c r="K244" i="2" s="1"/>
  <c r="L244" i="2" s="1"/>
  <c r="J245" i="2"/>
  <c r="K245" i="2"/>
  <c r="L245" i="2"/>
  <c r="J246" i="2"/>
  <c r="K246" i="2"/>
  <c r="L246" i="2" s="1"/>
  <c r="J247" i="2"/>
  <c r="K247" i="2"/>
  <c r="L247" i="2" s="1"/>
  <c r="J248" i="2"/>
  <c r="K248" i="2" s="1"/>
  <c r="L248" i="2" s="1"/>
  <c r="J249" i="2"/>
  <c r="K249" i="2"/>
  <c r="L249" i="2"/>
  <c r="J250" i="2"/>
  <c r="K250" i="2"/>
  <c r="L250" i="2" s="1"/>
  <c r="J251" i="2"/>
  <c r="K251" i="2"/>
  <c r="L251" i="2" s="1"/>
  <c r="J252" i="2"/>
  <c r="K252" i="2" s="1"/>
  <c r="L252" i="2" s="1"/>
  <c r="J253" i="2"/>
  <c r="K253" i="2"/>
  <c r="L253" i="2"/>
  <c r="J254" i="2"/>
  <c r="K254" i="2"/>
  <c r="L254" i="2" s="1"/>
  <c r="J255" i="2"/>
  <c r="K255" i="2"/>
  <c r="L255" i="2" s="1"/>
  <c r="J256" i="2"/>
  <c r="K256" i="2" s="1"/>
  <c r="L256" i="2" s="1"/>
  <c r="J257" i="2"/>
  <c r="K257" i="2"/>
  <c r="L257" i="2"/>
  <c r="J258" i="2"/>
  <c r="K258" i="2"/>
  <c r="L258" i="2" s="1"/>
  <c r="J259" i="2"/>
  <c r="K259" i="2"/>
  <c r="L259" i="2" s="1"/>
  <c r="J260" i="2"/>
  <c r="K260" i="2" s="1"/>
  <c r="L260" i="2" s="1"/>
  <c r="J261" i="2"/>
  <c r="K261" i="2" s="1"/>
  <c r="L261" i="2" s="1"/>
  <c r="J262" i="2"/>
  <c r="K262" i="2"/>
  <c r="L262" i="2" s="1"/>
  <c r="J263" i="2"/>
  <c r="K263" i="2"/>
  <c r="L263" i="2" s="1"/>
  <c r="J264" i="2"/>
  <c r="K264" i="2" s="1"/>
  <c r="L264" i="2" s="1"/>
  <c r="J265" i="2"/>
  <c r="K265" i="2" s="1"/>
  <c r="L265" i="2" s="1"/>
  <c r="J266" i="2"/>
  <c r="K266" i="2"/>
  <c r="L266" i="2" s="1"/>
  <c r="J267" i="2"/>
  <c r="K267" i="2"/>
  <c r="L267" i="2" s="1"/>
  <c r="J268" i="2"/>
  <c r="K268" i="2" s="1"/>
  <c r="L268" i="2" s="1"/>
  <c r="J269" i="2"/>
  <c r="K269" i="2" s="1"/>
  <c r="L269" i="2" s="1"/>
  <c r="J270" i="2"/>
  <c r="K270" i="2"/>
  <c r="L270" i="2" s="1"/>
  <c r="J271" i="2"/>
  <c r="K271" i="2"/>
  <c r="L271" i="2" s="1"/>
  <c r="J272" i="2"/>
  <c r="K272" i="2" s="1"/>
  <c r="L272" i="2" s="1"/>
  <c r="J273" i="2"/>
  <c r="K273" i="2" s="1"/>
  <c r="L273" i="2" s="1"/>
  <c r="J274" i="2"/>
  <c r="K274" i="2"/>
  <c r="L274" i="2" s="1"/>
  <c r="J275" i="2"/>
  <c r="K275" i="2"/>
  <c r="L275" i="2" s="1"/>
  <c r="J276" i="2"/>
  <c r="K276" i="2" s="1"/>
  <c r="L276" i="2" s="1"/>
  <c r="J277" i="2"/>
  <c r="K277" i="2" s="1"/>
  <c r="L277" i="2" s="1"/>
  <c r="J278" i="2"/>
  <c r="K278" i="2"/>
  <c r="L278" i="2" s="1"/>
  <c r="J279" i="2"/>
  <c r="K279" i="2"/>
  <c r="L279" i="2" s="1"/>
  <c r="J280" i="2"/>
  <c r="K280" i="2" s="1"/>
  <c r="L280" i="2" s="1"/>
  <c r="J281" i="2"/>
  <c r="K281" i="2" s="1"/>
  <c r="L281" i="2" s="1"/>
  <c r="J282" i="2"/>
  <c r="K282" i="2"/>
  <c r="L282" i="2" s="1"/>
  <c r="J283" i="2"/>
  <c r="K283" i="2"/>
  <c r="L283" i="2" s="1"/>
  <c r="J284" i="2"/>
  <c r="K284" i="2" s="1"/>
  <c r="L284" i="2" s="1"/>
  <c r="J285" i="2"/>
  <c r="K285" i="2" s="1"/>
  <c r="L285" i="2" s="1"/>
  <c r="J286" i="2"/>
  <c r="K286" i="2"/>
  <c r="L286" i="2" s="1"/>
  <c r="J287" i="2"/>
  <c r="K287" i="2"/>
  <c r="L287" i="2" s="1"/>
  <c r="J288" i="2"/>
  <c r="K288" i="2" s="1"/>
  <c r="L288" i="2" s="1"/>
  <c r="J289" i="2"/>
  <c r="K289" i="2" s="1"/>
  <c r="L289" i="2" s="1"/>
  <c r="J290" i="2"/>
  <c r="K290" i="2"/>
  <c r="L290" i="2" s="1"/>
  <c r="J291" i="2"/>
  <c r="K291" i="2"/>
  <c r="L291" i="2" s="1"/>
  <c r="J292" i="2"/>
  <c r="K292" i="2" s="1"/>
  <c r="L292" i="2" s="1"/>
  <c r="J293" i="2"/>
  <c r="K293" i="2" s="1"/>
  <c r="L293" i="2" s="1"/>
  <c r="J294" i="2"/>
  <c r="K294" i="2"/>
  <c r="L294" i="2" s="1"/>
  <c r="J295" i="2"/>
  <c r="K295" i="2"/>
  <c r="L295" i="2" s="1"/>
  <c r="J296" i="2"/>
  <c r="K296" i="2" s="1"/>
  <c r="L296" i="2" s="1"/>
  <c r="J297" i="2"/>
  <c r="K297" i="2" s="1"/>
  <c r="L297" i="2" s="1"/>
  <c r="J298" i="2"/>
  <c r="K298" i="2"/>
  <c r="L298" i="2" s="1"/>
  <c r="J299" i="2"/>
  <c r="K299" i="2"/>
  <c r="L299" i="2" s="1"/>
  <c r="J300" i="2"/>
  <c r="K300" i="2" s="1"/>
  <c r="L300" i="2" s="1"/>
  <c r="J301" i="2"/>
  <c r="K301" i="2" s="1"/>
  <c r="L301" i="2" s="1"/>
  <c r="J302" i="2"/>
  <c r="K302" i="2"/>
  <c r="L302" i="2" s="1"/>
  <c r="J303" i="2"/>
  <c r="K303" i="2"/>
  <c r="L303" i="2" s="1"/>
  <c r="J304" i="2"/>
  <c r="K304" i="2" s="1"/>
  <c r="L304" i="2" s="1"/>
  <c r="J305" i="2"/>
  <c r="K305" i="2" s="1"/>
  <c r="L305" i="2" s="1"/>
  <c r="J306" i="2"/>
  <c r="K306" i="2"/>
  <c r="L306" i="2" s="1"/>
  <c r="J307" i="2"/>
  <c r="K307" i="2"/>
  <c r="L307" i="2" s="1"/>
  <c r="J308" i="2"/>
  <c r="K308" i="2" s="1"/>
  <c r="L308" i="2" s="1"/>
  <c r="J309" i="2"/>
  <c r="K309" i="2" s="1"/>
  <c r="L309" i="2" s="1"/>
  <c r="J310" i="2"/>
  <c r="K310" i="2"/>
  <c r="L310" i="2" s="1"/>
  <c r="J311" i="2"/>
  <c r="K311" i="2"/>
  <c r="L311" i="2" s="1"/>
  <c r="J312" i="2"/>
  <c r="K312" i="2" s="1"/>
  <c r="L312" i="2" s="1"/>
  <c r="J313" i="2"/>
  <c r="K313" i="2" s="1"/>
  <c r="L313" i="2" s="1"/>
  <c r="J314" i="2"/>
  <c r="K314" i="2"/>
  <c r="L314" i="2" s="1"/>
  <c r="J315" i="2"/>
  <c r="K315" i="2"/>
  <c r="L315" i="2" s="1"/>
  <c r="J316" i="2"/>
  <c r="K316" i="2" s="1"/>
  <c r="L316" i="2" s="1"/>
  <c r="J317" i="2"/>
  <c r="K317" i="2" s="1"/>
  <c r="L317" i="2" s="1"/>
  <c r="J318" i="2"/>
  <c r="K318" i="2"/>
  <c r="L318" i="2" s="1"/>
  <c r="J319" i="2"/>
  <c r="K319" i="2"/>
  <c r="L319" i="2" s="1"/>
  <c r="J320" i="2"/>
  <c r="K320" i="2" s="1"/>
  <c r="L320" i="2" s="1"/>
  <c r="J321" i="2"/>
  <c r="K321" i="2" s="1"/>
  <c r="L321" i="2" s="1"/>
  <c r="J322" i="2"/>
  <c r="K322" i="2"/>
  <c r="L322" i="2" s="1"/>
  <c r="J323" i="2"/>
  <c r="K323" i="2"/>
  <c r="L323" i="2" s="1"/>
  <c r="J324" i="2"/>
  <c r="K324" i="2" s="1"/>
  <c r="L324" i="2" s="1"/>
  <c r="J325" i="2"/>
  <c r="K325" i="2" s="1"/>
  <c r="L325" i="2" s="1"/>
  <c r="J326" i="2"/>
  <c r="K326" i="2"/>
  <c r="L326" i="2" s="1"/>
  <c r="J327" i="2"/>
  <c r="K327" i="2"/>
  <c r="L327" i="2" s="1"/>
  <c r="J328" i="2"/>
  <c r="K328" i="2" s="1"/>
  <c r="L328" i="2" s="1"/>
  <c r="J329" i="2"/>
  <c r="K329" i="2" s="1"/>
  <c r="L329" i="2" s="1"/>
  <c r="J330" i="2"/>
  <c r="K330" i="2"/>
  <c r="L330" i="2" s="1"/>
  <c r="J331" i="2"/>
  <c r="K331" i="2"/>
  <c r="L331" i="2" s="1"/>
  <c r="J332" i="2"/>
  <c r="K332" i="2" s="1"/>
  <c r="L332" i="2" s="1"/>
  <c r="J333" i="2"/>
  <c r="K333" i="2" s="1"/>
  <c r="L333" i="2" s="1"/>
  <c r="J334" i="2"/>
  <c r="K334" i="2"/>
  <c r="L334" i="2" s="1"/>
  <c r="J335" i="2"/>
  <c r="K335" i="2"/>
  <c r="L335" i="2" s="1"/>
  <c r="J336" i="2"/>
  <c r="K336" i="2" s="1"/>
  <c r="L336" i="2" s="1"/>
  <c r="J337" i="2"/>
  <c r="K337" i="2" s="1"/>
  <c r="L337" i="2" s="1"/>
  <c r="J338" i="2"/>
  <c r="K338" i="2"/>
  <c r="L338" i="2" s="1"/>
  <c r="J339" i="2"/>
  <c r="K339" i="2"/>
  <c r="L339" i="2" s="1"/>
  <c r="J340" i="2"/>
  <c r="K340" i="2" s="1"/>
  <c r="L340" i="2" s="1"/>
  <c r="J341" i="2"/>
  <c r="K341" i="2" s="1"/>
  <c r="L341" i="2"/>
  <c r="J342" i="2"/>
  <c r="K342" i="2"/>
  <c r="L342" i="2" s="1"/>
  <c r="J343" i="2"/>
  <c r="K343" i="2"/>
  <c r="L343" i="2" s="1"/>
  <c r="J344" i="2"/>
  <c r="K344" i="2" s="1"/>
  <c r="L344" i="2" s="1"/>
  <c r="J345" i="2"/>
  <c r="K345" i="2"/>
  <c r="L345" i="2" s="1"/>
  <c r="J346" i="2"/>
  <c r="K346" i="2" s="1"/>
  <c r="L346" i="2" s="1"/>
  <c r="J347" i="2"/>
  <c r="K347" i="2"/>
  <c r="L347" i="2" s="1"/>
  <c r="J348" i="2"/>
  <c r="K348" i="2" s="1"/>
  <c r="L348" i="2"/>
  <c r="J349" i="2"/>
  <c r="K349" i="2"/>
  <c r="L349" i="2" s="1"/>
  <c r="J350" i="2"/>
  <c r="K350" i="2" s="1"/>
  <c r="L350" i="2" s="1"/>
  <c r="J351" i="2"/>
  <c r="K351" i="2"/>
  <c r="L351" i="2" s="1"/>
  <c r="J352" i="2"/>
  <c r="K352" i="2" s="1"/>
  <c r="L352" i="2" s="1"/>
  <c r="J353" i="2"/>
  <c r="K353" i="2"/>
  <c r="L353" i="2" s="1"/>
  <c r="J354" i="2"/>
  <c r="K354" i="2" s="1"/>
  <c r="L354" i="2" s="1"/>
  <c r="J355" i="2"/>
  <c r="K355" i="2"/>
  <c r="L355" i="2" s="1"/>
  <c r="J356" i="2"/>
  <c r="K356" i="2" s="1"/>
  <c r="L356" i="2" s="1"/>
  <c r="J357" i="2"/>
  <c r="K357" i="2"/>
  <c r="L357" i="2" s="1"/>
  <c r="J358" i="2"/>
  <c r="K358" i="2" s="1"/>
  <c r="L358" i="2" s="1"/>
  <c r="J359" i="2"/>
  <c r="K359" i="2"/>
  <c r="L359" i="2" s="1"/>
  <c r="J360" i="2"/>
  <c r="K360" i="2" s="1"/>
  <c r="L360" i="2" s="1"/>
  <c r="J361" i="2"/>
  <c r="K361" i="2"/>
  <c r="L361" i="2" s="1"/>
  <c r="J362" i="2"/>
  <c r="K362" i="2" s="1"/>
  <c r="L362" i="2" s="1"/>
  <c r="J363" i="2"/>
  <c r="K363" i="2"/>
  <c r="L363" i="2" s="1"/>
  <c r="J364" i="2"/>
  <c r="K364" i="2" s="1"/>
  <c r="L364" i="2"/>
  <c r="J365" i="2"/>
  <c r="K365" i="2"/>
  <c r="L365" i="2" s="1"/>
  <c r="J366" i="2"/>
  <c r="K366" i="2" s="1"/>
  <c r="L366" i="2" s="1"/>
  <c r="J367" i="2"/>
  <c r="K367" i="2"/>
  <c r="L367" i="2" s="1"/>
  <c r="J368" i="2"/>
  <c r="K368" i="2" s="1"/>
  <c r="L368" i="2" s="1"/>
  <c r="J369" i="2"/>
  <c r="K369" i="2"/>
  <c r="L369" i="2" s="1"/>
  <c r="J370" i="2"/>
  <c r="K370" i="2" s="1"/>
  <c r="L370" i="2" s="1"/>
  <c r="J371" i="2"/>
  <c r="K371" i="2"/>
  <c r="L371" i="2" s="1"/>
  <c r="J372" i="2"/>
  <c r="K372" i="2" s="1"/>
  <c r="L372" i="2"/>
  <c r="J373" i="2"/>
  <c r="K373" i="2"/>
  <c r="L373" i="2" s="1"/>
  <c r="J374" i="2"/>
  <c r="K374" i="2" s="1"/>
  <c r="L374" i="2" s="1"/>
  <c r="J375" i="2"/>
  <c r="K375" i="2"/>
  <c r="L375" i="2" s="1"/>
  <c r="J376" i="2"/>
  <c r="K376" i="2" s="1"/>
  <c r="L376" i="2"/>
  <c r="J377" i="2"/>
  <c r="K377" i="2"/>
  <c r="L377" i="2" s="1"/>
  <c r="J378" i="2"/>
  <c r="K378" i="2" s="1"/>
  <c r="L378" i="2" s="1"/>
  <c r="J379" i="2"/>
  <c r="K379" i="2"/>
  <c r="L379" i="2" s="1"/>
  <c r="J380" i="2"/>
  <c r="K380" i="2" s="1"/>
  <c r="L380" i="2" s="1"/>
  <c r="J381" i="2"/>
  <c r="K381" i="2"/>
  <c r="L381" i="2" s="1"/>
  <c r="J382" i="2"/>
  <c r="K382" i="2" s="1"/>
  <c r="L382" i="2" s="1"/>
  <c r="J383" i="2"/>
  <c r="K383" i="2"/>
  <c r="L383" i="2" s="1"/>
  <c r="J384" i="2"/>
  <c r="K384" i="2" s="1"/>
  <c r="L384" i="2" s="1"/>
  <c r="J385" i="2"/>
  <c r="K385" i="2"/>
  <c r="L385" i="2" s="1"/>
  <c r="J386" i="2"/>
  <c r="K386" i="2" s="1"/>
  <c r="L386" i="2" s="1"/>
  <c r="J387" i="2"/>
  <c r="K387" i="2"/>
  <c r="L387" i="2" s="1"/>
  <c r="J388" i="2"/>
  <c r="K388" i="2" s="1"/>
  <c r="L388" i="2" s="1"/>
  <c r="J389" i="2"/>
  <c r="K389" i="2"/>
  <c r="L389" i="2" s="1"/>
  <c r="J390" i="2"/>
  <c r="K390" i="2" s="1"/>
  <c r="L390" i="2" s="1"/>
  <c r="J391" i="2"/>
  <c r="K391" i="2"/>
  <c r="L391" i="2" s="1"/>
  <c r="J392" i="2"/>
  <c r="K392" i="2" s="1"/>
  <c r="L392" i="2" s="1"/>
  <c r="J393" i="2"/>
  <c r="K393" i="2"/>
  <c r="L393" i="2" s="1"/>
  <c r="J394" i="2"/>
  <c r="K394" i="2" s="1"/>
  <c r="L394" i="2" s="1"/>
  <c r="J395" i="2"/>
  <c r="K395" i="2"/>
  <c r="L395" i="2" s="1"/>
  <c r="J396" i="2"/>
  <c r="K396" i="2" s="1"/>
  <c r="L396" i="2"/>
  <c r="J397" i="2"/>
  <c r="K397" i="2"/>
  <c r="L397" i="2" s="1"/>
  <c r="J398" i="2"/>
  <c r="K398" i="2" s="1"/>
  <c r="L398" i="2" s="1"/>
  <c r="J399" i="2"/>
  <c r="K399" i="2"/>
  <c r="L399" i="2" s="1"/>
  <c r="J400" i="2"/>
  <c r="K400" i="2" s="1"/>
  <c r="L400" i="2" s="1"/>
  <c r="J401" i="2"/>
  <c r="K401" i="2"/>
  <c r="L401" i="2" s="1"/>
  <c r="J402" i="2"/>
  <c r="K402" i="2" s="1"/>
  <c r="L402" i="2" s="1"/>
  <c r="J403" i="2"/>
  <c r="K403" i="2"/>
  <c r="L403" i="2" s="1"/>
  <c r="J404" i="2"/>
  <c r="K404" i="2" s="1"/>
  <c r="L404" i="2" s="1"/>
  <c r="J405" i="2"/>
  <c r="K405" i="2"/>
  <c r="L405" i="2" s="1"/>
  <c r="J406" i="2"/>
  <c r="K406" i="2" s="1"/>
  <c r="L406" i="2" s="1"/>
  <c r="J407" i="2"/>
  <c r="K407" i="2"/>
  <c r="L407" i="2" s="1"/>
  <c r="J408" i="2"/>
  <c r="K408" i="2" s="1"/>
  <c r="L408" i="2" s="1"/>
  <c r="J409" i="2"/>
  <c r="K409" i="2"/>
  <c r="L409" i="2" s="1"/>
  <c r="J410" i="2"/>
  <c r="K410" i="2" s="1"/>
  <c r="L410" i="2" s="1"/>
  <c r="J411" i="2"/>
  <c r="K411" i="2"/>
  <c r="L411" i="2" s="1"/>
  <c r="J412" i="2"/>
  <c r="K412" i="2" s="1"/>
  <c r="L412" i="2"/>
  <c r="J413" i="2"/>
  <c r="K413" i="2"/>
  <c r="L413" i="2" s="1"/>
  <c r="J414" i="2"/>
  <c r="K414" i="2" s="1"/>
  <c r="L414" i="2" s="1"/>
  <c r="J415" i="2"/>
  <c r="K415" i="2"/>
  <c r="L415" i="2" s="1"/>
  <c r="J416" i="2"/>
  <c r="K416" i="2" s="1"/>
  <c r="L416" i="2" s="1"/>
  <c r="J417" i="2"/>
  <c r="K417" i="2"/>
  <c r="L417" i="2" s="1"/>
  <c r="J418" i="2"/>
  <c r="K418" i="2" s="1"/>
  <c r="L418" i="2" s="1"/>
  <c r="J419" i="2"/>
  <c r="K419" i="2"/>
  <c r="L419" i="2" s="1"/>
  <c r="J420" i="2"/>
  <c r="K420" i="2" s="1"/>
  <c r="L420" i="2"/>
  <c r="J421" i="2"/>
  <c r="K421" i="2"/>
  <c r="L421" i="2" s="1"/>
  <c r="J422" i="2"/>
  <c r="K422" i="2" s="1"/>
  <c r="L422" i="2" s="1"/>
  <c r="J423" i="2"/>
  <c r="K423" i="2"/>
  <c r="L423" i="2" s="1"/>
  <c r="J424" i="2"/>
  <c r="K424" i="2" s="1"/>
  <c r="L424" i="2"/>
  <c r="J425" i="2"/>
  <c r="K425" i="2"/>
  <c r="L425" i="2" s="1"/>
  <c r="J426" i="2"/>
  <c r="K426" i="2" s="1"/>
  <c r="L426" i="2" s="1"/>
  <c r="J427" i="2"/>
  <c r="K427" i="2"/>
  <c r="L427" i="2" s="1"/>
  <c r="J428" i="2"/>
  <c r="K428" i="2" s="1"/>
  <c r="L428" i="2" s="1"/>
  <c r="J429" i="2"/>
  <c r="K429" i="2"/>
  <c r="L429" i="2" s="1"/>
  <c r="J430" i="2"/>
  <c r="K430" i="2" s="1"/>
  <c r="L430" i="2" s="1"/>
  <c r="J431" i="2"/>
  <c r="K431" i="2"/>
  <c r="L431" i="2" s="1"/>
  <c r="J432" i="2"/>
  <c r="K432" i="2" s="1"/>
  <c r="L432" i="2" s="1"/>
  <c r="J433" i="2"/>
  <c r="K433" i="2"/>
  <c r="L433" i="2" s="1"/>
  <c r="J434" i="2"/>
  <c r="K434" i="2" s="1"/>
  <c r="L434" i="2" s="1"/>
  <c r="J435" i="2"/>
  <c r="K435" i="2"/>
  <c r="L435" i="2" s="1"/>
  <c r="J436" i="2"/>
  <c r="K436" i="2" s="1"/>
  <c r="L436" i="2" s="1"/>
  <c r="J437" i="2"/>
  <c r="K437" i="2"/>
  <c r="L437" i="2" s="1"/>
  <c r="J438" i="2"/>
  <c r="K438" i="2" s="1"/>
  <c r="L438" i="2" s="1"/>
  <c r="J439" i="2"/>
  <c r="K439" i="2"/>
  <c r="L439" i="2" s="1"/>
  <c r="J440" i="2"/>
  <c r="K440" i="2" s="1"/>
  <c r="L440" i="2" s="1"/>
  <c r="J441" i="2"/>
  <c r="K441" i="2"/>
  <c r="L441" i="2" s="1"/>
  <c r="J442" i="2"/>
  <c r="K442" i="2" s="1"/>
  <c r="L442" i="2" s="1"/>
  <c r="J443" i="2"/>
  <c r="K443" i="2"/>
  <c r="L443" i="2" s="1"/>
  <c r="J444" i="2"/>
  <c r="K444" i="2" s="1"/>
  <c r="L444" i="2"/>
  <c r="J445" i="2"/>
  <c r="K445" i="2"/>
  <c r="L445" i="2" s="1"/>
  <c r="J446" i="2"/>
  <c r="K446" i="2" s="1"/>
  <c r="L446" i="2" s="1"/>
  <c r="J447" i="2"/>
  <c r="K447" i="2"/>
  <c r="L447" i="2" s="1"/>
  <c r="J448" i="2"/>
  <c r="K448" i="2" s="1"/>
  <c r="L448" i="2" s="1"/>
  <c r="J449" i="2"/>
  <c r="K449" i="2"/>
  <c r="L449" i="2" s="1"/>
  <c r="J450" i="2"/>
  <c r="K450" i="2" s="1"/>
  <c r="L450" i="2" s="1"/>
  <c r="J451" i="2"/>
  <c r="K451" i="2"/>
  <c r="L451" i="2" s="1"/>
  <c r="J452" i="2"/>
  <c r="K452" i="2" s="1"/>
  <c r="L452" i="2" s="1"/>
  <c r="J453" i="2"/>
  <c r="K453" i="2"/>
  <c r="L453" i="2" s="1"/>
  <c r="J454" i="2"/>
  <c r="K454" i="2" s="1"/>
  <c r="L454" i="2" s="1"/>
  <c r="J455" i="2"/>
  <c r="K455" i="2"/>
  <c r="L455" i="2" s="1"/>
  <c r="J456" i="2"/>
  <c r="K456" i="2" s="1"/>
  <c r="L456" i="2" s="1"/>
  <c r="J457" i="2"/>
  <c r="K457" i="2"/>
  <c r="L457" i="2" s="1"/>
  <c r="J458" i="2"/>
  <c r="K458" i="2" s="1"/>
  <c r="L458" i="2" s="1"/>
  <c r="J459" i="2"/>
  <c r="K459" i="2"/>
  <c r="L459" i="2" s="1"/>
  <c r="J460" i="2"/>
  <c r="K460" i="2" s="1"/>
  <c r="L460" i="2"/>
  <c r="J461" i="2"/>
  <c r="K461" i="2"/>
  <c r="L461" i="2" s="1"/>
  <c r="J462" i="2"/>
  <c r="K462" i="2" s="1"/>
  <c r="L462" i="2" s="1"/>
  <c r="J463" i="2"/>
  <c r="K463" i="2"/>
  <c r="L463" i="2" s="1"/>
  <c r="J464" i="2"/>
  <c r="K464" i="2" s="1"/>
  <c r="L464" i="2"/>
  <c r="J465" i="2"/>
  <c r="K465" i="2"/>
  <c r="L465" i="2" s="1"/>
  <c r="J466" i="2"/>
  <c r="K466" i="2" s="1"/>
  <c r="L466" i="2" s="1"/>
  <c r="J467" i="2"/>
  <c r="K467" i="2"/>
  <c r="L467" i="2" s="1"/>
  <c r="J468" i="2"/>
  <c r="K468" i="2" s="1"/>
  <c r="L468" i="2" s="1"/>
  <c r="J469" i="2"/>
  <c r="K469" i="2"/>
  <c r="L469" i="2" s="1"/>
  <c r="J470" i="2"/>
  <c r="K470" i="2" s="1"/>
  <c r="L470" i="2"/>
  <c r="J471" i="2"/>
  <c r="K471" i="2"/>
  <c r="L471" i="2" s="1"/>
  <c r="J472" i="2"/>
  <c r="K472" i="2" s="1"/>
  <c r="L472" i="2" s="1"/>
  <c r="J473" i="2"/>
  <c r="K473" i="2"/>
  <c r="L473" i="2" s="1"/>
  <c r="J474" i="2"/>
  <c r="K474" i="2" s="1"/>
  <c r="L474" i="2" s="1"/>
  <c r="J475" i="2"/>
  <c r="K475" i="2"/>
  <c r="L475" i="2" s="1"/>
  <c r="J476" i="2"/>
  <c r="K476" i="2" s="1"/>
  <c r="L476" i="2" s="1"/>
  <c r="J477" i="2"/>
  <c r="K477" i="2"/>
  <c r="L477" i="2" s="1"/>
  <c r="J478" i="2"/>
  <c r="K478" i="2" s="1"/>
  <c r="L478" i="2" s="1"/>
  <c r="J479" i="2"/>
  <c r="K479" i="2"/>
  <c r="L479" i="2" s="1"/>
  <c r="J480" i="2"/>
  <c r="K480" i="2" s="1"/>
  <c r="L480" i="2" s="1"/>
  <c r="J481" i="2"/>
  <c r="K481" i="2"/>
  <c r="L481" i="2" s="1"/>
  <c r="J482" i="2"/>
  <c r="K482" i="2" s="1"/>
  <c r="L482" i="2" s="1"/>
  <c r="J483" i="2"/>
  <c r="K483" i="2"/>
  <c r="L483" i="2" s="1"/>
  <c r="J484" i="2"/>
  <c r="K484" i="2" s="1"/>
  <c r="L484" i="2" s="1"/>
  <c r="J485" i="2"/>
  <c r="K485" i="2"/>
  <c r="L485" i="2" s="1"/>
  <c r="J486" i="2"/>
  <c r="K486" i="2" s="1"/>
  <c r="L486" i="2" s="1"/>
  <c r="J487" i="2"/>
  <c r="K487" i="2"/>
  <c r="L487" i="2" s="1"/>
  <c r="J488" i="2"/>
  <c r="K488" i="2" s="1"/>
  <c r="L488" i="2" s="1"/>
  <c r="J489" i="2"/>
  <c r="K489" i="2"/>
  <c r="L489" i="2" s="1"/>
  <c r="J490" i="2"/>
  <c r="K490" i="2" s="1"/>
  <c r="L490" i="2" s="1"/>
  <c r="J491" i="2"/>
  <c r="K491" i="2"/>
  <c r="L491" i="2" s="1"/>
  <c r="J492" i="2"/>
  <c r="K492" i="2" s="1"/>
  <c r="L492" i="2" s="1"/>
  <c r="J493" i="2"/>
  <c r="K493" i="2"/>
  <c r="L493" i="2" s="1"/>
  <c r="J494" i="2"/>
  <c r="K494" i="2" s="1"/>
  <c r="L494" i="2" s="1"/>
  <c r="J495" i="2"/>
  <c r="K495" i="2"/>
  <c r="L495" i="2" s="1"/>
  <c r="J496" i="2"/>
  <c r="K496" i="2" s="1"/>
  <c r="L496" i="2" s="1"/>
  <c r="J497" i="2"/>
  <c r="K497" i="2"/>
  <c r="L497" i="2" s="1"/>
  <c r="J498" i="2"/>
  <c r="K498" i="2" s="1"/>
  <c r="L498" i="2" s="1"/>
  <c r="J499" i="2"/>
  <c r="K499" i="2"/>
  <c r="L499" i="2" s="1"/>
  <c r="J2" i="2"/>
  <c r="G30" i="10"/>
  <c r="F5" i="5"/>
  <c r="F6" i="5"/>
  <c r="F7" i="5"/>
  <c r="F8" i="5"/>
  <c r="F9" i="5"/>
  <c r="F10" i="5"/>
  <c r="F11" i="5"/>
  <c r="F12"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E3" i="5"/>
  <c r="F3" i="5" s="1"/>
  <c r="E4" i="5"/>
  <c r="F4" i="5" s="1"/>
  <c r="E5" i="5"/>
  <c r="E6" i="5"/>
  <c r="E7" i="5"/>
  <c r="E8" i="5"/>
  <c r="E9" i="5"/>
  <c r="E10" i="5"/>
  <c r="E11" i="5"/>
  <c r="E12" i="5"/>
  <c r="E13" i="5"/>
  <c r="F13" i="5" s="1"/>
  <c r="E14" i="5"/>
  <c r="F14" i="5" s="1"/>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L6"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E3" i="6"/>
  <c r="F3" i="6" s="1"/>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2" i="6"/>
  <c r="E3" i="4"/>
  <c r="F3" i="4" s="1"/>
  <c r="E4" i="4"/>
  <c r="F4" i="4" s="1"/>
  <c r="E5" i="4"/>
  <c r="F5" i="4" s="1"/>
  <c r="E6" i="4"/>
  <c r="F6" i="4" s="1"/>
  <c r="E7" i="4"/>
  <c r="F7" i="4" s="1"/>
  <c r="E8" i="4"/>
  <c r="F8" i="4" s="1"/>
  <c r="E9" i="4"/>
  <c r="F9" i="4" s="1"/>
  <c r="E10" i="4"/>
  <c r="F10" i="4" s="1"/>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23" i="4"/>
  <c r="F23" i="4" s="1"/>
  <c r="E24" i="4"/>
  <c r="F24" i="4" s="1"/>
  <c r="E25" i="4"/>
  <c r="F25" i="4" s="1"/>
  <c r="E26" i="4"/>
  <c r="F26" i="4" s="1"/>
  <c r="E27" i="4"/>
  <c r="F27" i="4" s="1"/>
  <c r="E28" i="4"/>
  <c r="F28" i="4" s="1"/>
  <c r="E29" i="4"/>
  <c r="F29" i="4" s="1"/>
  <c r="E30" i="4"/>
  <c r="F30" i="4" s="1"/>
  <c r="E31" i="4"/>
  <c r="F31" i="4" s="1"/>
  <c r="E32" i="4"/>
  <c r="F32" i="4" s="1"/>
  <c r="E33" i="4"/>
  <c r="F33" i="4" s="1"/>
  <c r="E34" i="4"/>
  <c r="F34" i="4" s="1"/>
  <c r="E35" i="4"/>
  <c r="F35" i="4" s="1"/>
  <c r="E36" i="4"/>
  <c r="F36" i="4" s="1"/>
  <c r="E37" i="4"/>
  <c r="F37" i="4" s="1"/>
  <c r="E38" i="4"/>
  <c r="F38" i="4" s="1"/>
  <c r="E39" i="4"/>
  <c r="F39" i="4" s="1"/>
  <c r="E40" i="4"/>
  <c r="F40" i="4" s="1"/>
  <c r="E41" i="4"/>
  <c r="F41" i="4" s="1"/>
  <c r="E42" i="4"/>
  <c r="F42" i="4" s="1"/>
  <c r="E43" i="4"/>
  <c r="F43" i="4" s="1"/>
  <c r="E44" i="4"/>
  <c r="F44" i="4" s="1"/>
  <c r="E45" i="4"/>
  <c r="F45" i="4" s="1"/>
  <c r="E46" i="4"/>
  <c r="F46" i="4" s="1"/>
  <c r="E47" i="4"/>
  <c r="F47" i="4" s="1"/>
  <c r="E48" i="4"/>
  <c r="F48" i="4" s="1"/>
  <c r="E49" i="4"/>
  <c r="F49" i="4" s="1"/>
  <c r="E50" i="4"/>
  <c r="F50" i="4" s="1"/>
  <c r="E51" i="4"/>
  <c r="F51" i="4" s="1"/>
  <c r="E52" i="4"/>
  <c r="F52" i="4" s="1"/>
  <c r="E53" i="4"/>
  <c r="F53" i="4" s="1"/>
  <c r="E54" i="4"/>
  <c r="F54" i="4" s="1"/>
  <c r="E55" i="4"/>
  <c r="F55" i="4" s="1"/>
  <c r="E56" i="4"/>
  <c r="F56" i="4" s="1"/>
  <c r="E57" i="4"/>
  <c r="F57" i="4" s="1"/>
  <c r="E58" i="4"/>
  <c r="F58" i="4" s="1"/>
  <c r="E59" i="4"/>
  <c r="F59" i="4" s="1"/>
  <c r="E60" i="4"/>
  <c r="F60" i="4" s="1"/>
  <c r="E61" i="4"/>
  <c r="F61" i="4" s="1"/>
  <c r="E62" i="4"/>
  <c r="F62" i="4" s="1"/>
  <c r="E63" i="4"/>
  <c r="F63" i="4" s="1"/>
  <c r="E64" i="4"/>
  <c r="F64" i="4" s="1"/>
  <c r="E65" i="4"/>
  <c r="F65" i="4" s="1"/>
  <c r="E66" i="4"/>
  <c r="F66" i="4" s="1"/>
  <c r="E67" i="4"/>
  <c r="F67" i="4" s="1"/>
  <c r="E68" i="4"/>
  <c r="F68" i="4" s="1"/>
  <c r="E69" i="4"/>
  <c r="F69" i="4" s="1"/>
  <c r="E70" i="4"/>
  <c r="F70" i="4" s="1"/>
  <c r="E71" i="4"/>
  <c r="F71" i="4" s="1"/>
  <c r="E72" i="4"/>
  <c r="F72" i="4" s="1"/>
  <c r="E73" i="4"/>
  <c r="F73" i="4" s="1"/>
  <c r="E74" i="4"/>
  <c r="F74" i="4" s="1"/>
  <c r="E75" i="4"/>
  <c r="F75" i="4" s="1"/>
  <c r="E76" i="4"/>
  <c r="F76" i="4" s="1"/>
  <c r="E77" i="4"/>
  <c r="F77" i="4" s="1"/>
  <c r="E78" i="4"/>
  <c r="F78" i="4" s="1"/>
  <c r="E79" i="4"/>
  <c r="F79" i="4" s="1"/>
  <c r="E80" i="4"/>
  <c r="F80" i="4" s="1"/>
  <c r="E81" i="4"/>
  <c r="F81" i="4" s="1"/>
  <c r="E82" i="4"/>
  <c r="F82" i="4" s="1"/>
  <c r="E83" i="4"/>
  <c r="F83" i="4" s="1"/>
  <c r="E84" i="4"/>
  <c r="F84" i="4" s="1"/>
  <c r="E85" i="4"/>
  <c r="F85" i="4" s="1"/>
  <c r="E86" i="4"/>
  <c r="F86" i="4" s="1"/>
  <c r="E87" i="4"/>
  <c r="F87" i="4" s="1"/>
  <c r="E88" i="4"/>
  <c r="F88" i="4" s="1"/>
  <c r="E89" i="4"/>
  <c r="F89" i="4" s="1"/>
  <c r="E90" i="4"/>
  <c r="F90" i="4" s="1"/>
  <c r="E91" i="4"/>
  <c r="F91" i="4" s="1"/>
  <c r="E92" i="4"/>
  <c r="F92" i="4" s="1"/>
  <c r="E93" i="4"/>
  <c r="F93" i="4" s="1"/>
  <c r="E94" i="4"/>
  <c r="F94" i="4" s="1"/>
  <c r="E95" i="4"/>
  <c r="F95" i="4" s="1"/>
  <c r="E96" i="4"/>
  <c r="F96" i="4" s="1"/>
  <c r="E97" i="4"/>
  <c r="F97" i="4" s="1"/>
  <c r="E98" i="4"/>
  <c r="F98" i="4" s="1"/>
  <c r="E99" i="4"/>
  <c r="F99" i="4" s="1"/>
  <c r="E100" i="4"/>
  <c r="F100" i="4" s="1"/>
  <c r="E101" i="4"/>
  <c r="F101" i="4" s="1"/>
  <c r="E102" i="4"/>
  <c r="F102" i="4" s="1"/>
  <c r="E103" i="4"/>
  <c r="F103" i="4" s="1"/>
  <c r="E104" i="4"/>
  <c r="F104" i="4" s="1"/>
  <c r="E105" i="4"/>
  <c r="F105" i="4" s="1"/>
  <c r="E106" i="4"/>
  <c r="F106" i="4" s="1"/>
  <c r="E107" i="4"/>
  <c r="F107" i="4" s="1"/>
  <c r="E108" i="4"/>
  <c r="F108" i="4" s="1"/>
  <c r="E109" i="4"/>
  <c r="F109" i="4" s="1"/>
  <c r="E110" i="4"/>
  <c r="F110" i="4" s="1"/>
  <c r="E111" i="4"/>
  <c r="F111" i="4" s="1"/>
  <c r="E112" i="4"/>
  <c r="F112" i="4" s="1"/>
  <c r="E113" i="4"/>
  <c r="F113" i="4" s="1"/>
  <c r="E114" i="4"/>
  <c r="F114" i="4" s="1"/>
  <c r="E115" i="4"/>
  <c r="F115" i="4" s="1"/>
  <c r="E116" i="4"/>
  <c r="F116" i="4" s="1"/>
  <c r="E117" i="4"/>
  <c r="F117" i="4" s="1"/>
  <c r="E118" i="4"/>
  <c r="F118" i="4" s="1"/>
  <c r="E119" i="4"/>
  <c r="F119" i="4" s="1"/>
  <c r="E120" i="4"/>
  <c r="F120" i="4" s="1"/>
  <c r="E121" i="4"/>
  <c r="F121" i="4" s="1"/>
  <c r="E122" i="4"/>
  <c r="F122" i="4" s="1"/>
  <c r="E123" i="4"/>
  <c r="F123" i="4" s="1"/>
  <c r="E124" i="4"/>
  <c r="F124" i="4" s="1"/>
  <c r="E125" i="4"/>
  <c r="F125" i="4" s="1"/>
  <c r="E126" i="4"/>
  <c r="F126" i="4" s="1"/>
  <c r="E127" i="4"/>
  <c r="F127" i="4" s="1"/>
  <c r="E128" i="4"/>
  <c r="F128" i="4" s="1"/>
  <c r="E129" i="4"/>
  <c r="F129" i="4" s="1"/>
  <c r="E130" i="4"/>
  <c r="F130" i="4" s="1"/>
  <c r="E131" i="4"/>
  <c r="F131" i="4" s="1"/>
  <c r="E132" i="4"/>
  <c r="F132" i="4" s="1"/>
  <c r="E133" i="4"/>
  <c r="F133" i="4" s="1"/>
  <c r="E134" i="4"/>
  <c r="F134" i="4" s="1"/>
  <c r="E135" i="4"/>
  <c r="F135" i="4" s="1"/>
  <c r="E136" i="4"/>
  <c r="F136" i="4" s="1"/>
  <c r="E137" i="4"/>
  <c r="F137" i="4" s="1"/>
  <c r="E138" i="4"/>
  <c r="F138" i="4" s="1"/>
  <c r="E139" i="4"/>
  <c r="F139" i="4" s="1"/>
  <c r="E140" i="4"/>
  <c r="F140" i="4" s="1"/>
  <c r="E141" i="4"/>
  <c r="F141" i="4" s="1"/>
  <c r="E142" i="4"/>
  <c r="F142" i="4" s="1"/>
  <c r="E143" i="4"/>
  <c r="F143" i="4" s="1"/>
  <c r="E144" i="4"/>
  <c r="F144" i="4" s="1"/>
  <c r="E145" i="4"/>
  <c r="F145" i="4" s="1"/>
  <c r="E146" i="4"/>
  <c r="F146" i="4" s="1"/>
  <c r="E147" i="4"/>
  <c r="F147" i="4" s="1"/>
  <c r="E148" i="4"/>
  <c r="F148" i="4" s="1"/>
  <c r="E149" i="4"/>
  <c r="F149" i="4" s="1"/>
  <c r="E150" i="4"/>
  <c r="F150" i="4" s="1"/>
  <c r="E151" i="4"/>
  <c r="F151" i="4" s="1"/>
  <c r="E152" i="4"/>
  <c r="F152" i="4" s="1"/>
  <c r="E153" i="4"/>
  <c r="F153" i="4" s="1"/>
  <c r="E154" i="4"/>
  <c r="F154" i="4" s="1"/>
  <c r="E155" i="4"/>
  <c r="F155" i="4" s="1"/>
  <c r="E156" i="4"/>
  <c r="F156" i="4" s="1"/>
  <c r="E157" i="4"/>
  <c r="F157" i="4" s="1"/>
  <c r="E158" i="4"/>
  <c r="F158" i="4" s="1"/>
  <c r="E159" i="4"/>
  <c r="F159" i="4" s="1"/>
  <c r="E160" i="4"/>
  <c r="F160" i="4" s="1"/>
  <c r="E161" i="4"/>
  <c r="F161" i="4" s="1"/>
  <c r="E162" i="4"/>
  <c r="F162" i="4" s="1"/>
  <c r="E163" i="4"/>
  <c r="F163" i="4" s="1"/>
  <c r="E164" i="4"/>
  <c r="F164" i="4" s="1"/>
  <c r="E165" i="4"/>
  <c r="F165" i="4" s="1"/>
  <c r="E166" i="4"/>
  <c r="F166" i="4" s="1"/>
  <c r="E167" i="4"/>
  <c r="F167" i="4" s="1"/>
  <c r="E168" i="4"/>
  <c r="F168" i="4" s="1"/>
  <c r="E169" i="4"/>
  <c r="F169" i="4" s="1"/>
  <c r="E170" i="4"/>
  <c r="F170" i="4" s="1"/>
  <c r="E171" i="4"/>
  <c r="F171" i="4" s="1"/>
  <c r="E172" i="4"/>
  <c r="F172" i="4" s="1"/>
  <c r="E173" i="4"/>
  <c r="F173" i="4" s="1"/>
  <c r="E174" i="4"/>
  <c r="F174" i="4" s="1"/>
  <c r="E175" i="4"/>
  <c r="F175" i="4" s="1"/>
  <c r="E176" i="4"/>
  <c r="F176" i="4" s="1"/>
  <c r="E177" i="4"/>
  <c r="F177" i="4" s="1"/>
  <c r="E178" i="4"/>
  <c r="F178" i="4" s="1"/>
  <c r="E179" i="4"/>
  <c r="F179" i="4" s="1"/>
  <c r="E180" i="4"/>
  <c r="F180" i="4" s="1"/>
  <c r="E181" i="4"/>
  <c r="F181" i="4" s="1"/>
  <c r="E182" i="4"/>
  <c r="F182" i="4" s="1"/>
  <c r="E183" i="4"/>
  <c r="F183" i="4" s="1"/>
  <c r="E184" i="4"/>
  <c r="F184" i="4" s="1"/>
  <c r="E185" i="4"/>
  <c r="F185" i="4" s="1"/>
  <c r="E186" i="4"/>
  <c r="F186" i="4" s="1"/>
  <c r="E187" i="4"/>
  <c r="F187" i="4" s="1"/>
  <c r="E188" i="4"/>
  <c r="F188" i="4" s="1"/>
  <c r="E189" i="4"/>
  <c r="F189" i="4" s="1"/>
  <c r="E190" i="4"/>
  <c r="F190" i="4" s="1"/>
  <c r="E191" i="4"/>
  <c r="F191" i="4" s="1"/>
  <c r="E192" i="4"/>
  <c r="F192" i="4" s="1"/>
  <c r="E193" i="4"/>
  <c r="F193" i="4" s="1"/>
  <c r="E194" i="4"/>
  <c r="F194" i="4" s="1"/>
  <c r="E195" i="4"/>
  <c r="F195" i="4" s="1"/>
  <c r="E196" i="4"/>
  <c r="F196" i="4" s="1"/>
  <c r="E197" i="4"/>
  <c r="F197" i="4" s="1"/>
  <c r="E198" i="4"/>
  <c r="F198" i="4" s="1"/>
  <c r="E199" i="4"/>
  <c r="F199" i="4" s="1"/>
  <c r="E200" i="4"/>
  <c r="F200" i="4" s="1"/>
  <c r="E201" i="4"/>
  <c r="F201" i="4" s="1"/>
  <c r="E202" i="4"/>
  <c r="F202" i="4" s="1"/>
  <c r="E203" i="4"/>
  <c r="F203" i="4" s="1"/>
  <c r="E204" i="4"/>
  <c r="F204" i="4" s="1"/>
  <c r="E205" i="4"/>
  <c r="F205" i="4" s="1"/>
  <c r="E206" i="4"/>
  <c r="F206" i="4" s="1"/>
  <c r="E207" i="4"/>
  <c r="F207" i="4" s="1"/>
  <c r="E208" i="4"/>
  <c r="F208" i="4" s="1"/>
  <c r="E209" i="4"/>
  <c r="F209" i="4" s="1"/>
  <c r="E210" i="4"/>
  <c r="F210" i="4" s="1"/>
  <c r="E211" i="4"/>
  <c r="F211" i="4" s="1"/>
  <c r="E212" i="4"/>
  <c r="F212" i="4" s="1"/>
  <c r="E213" i="4"/>
  <c r="F213" i="4" s="1"/>
  <c r="E214" i="4"/>
  <c r="F214" i="4" s="1"/>
  <c r="E215" i="4"/>
  <c r="F215" i="4" s="1"/>
  <c r="E216" i="4"/>
  <c r="F216" i="4" s="1"/>
  <c r="E217" i="4"/>
  <c r="F217" i="4" s="1"/>
  <c r="E218" i="4"/>
  <c r="F218" i="4" s="1"/>
  <c r="E219" i="4"/>
  <c r="F219" i="4" s="1"/>
  <c r="E220" i="4"/>
  <c r="F220" i="4" s="1"/>
  <c r="E221" i="4"/>
  <c r="F221" i="4" s="1"/>
  <c r="E222" i="4"/>
  <c r="F222" i="4" s="1"/>
  <c r="E223" i="4"/>
  <c r="F223" i="4" s="1"/>
  <c r="E224" i="4"/>
  <c r="F224" i="4" s="1"/>
  <c r="E225" i="4"/>
  <c r="F225" i="4" s="1"/>
  <c r="E226" i="4"/>
  <c r="F226" i="4" s="1"/>
  <c r="E227" i="4"/>
  <c r="F227" i="4" s="1"/>
  <c r="E228" i="4"/>
  <c r="F228" i="4" s="1"/>
  <c r="E229" i="4"/>
  <c r="F229" i="4" s="1"/>
  <c r="E230" i="4"/>
  <c r="F230" i="4" s="1"/>
  <c r="E231" i="4"/>
  <c r="F231" i="4" s="1"/>
  <c r="E232" i="4"/>
  <c r="F232" i="4" s="1"/>
  <c r="E233" i="4"/>
  <c r="F233" i="4" s="1"/>
  <c r="E234" i="4"/>
  <c r="F234" i="4" s="1"/>
  <c r="E235" i="4"/>
  <c r="F235" i="4" s="1"/>
  <c r="E236" i="4"/>
  <c r="F236" i="4" s="1"/>
  <c r="E237" i="4"/>
  <c r="F237" i="4" s="1"/>
  <c r="E238" i="4"/>
  <c r="F238" i="4" s="1"/>
  <c r="E239" i="4"/>
  <c r="F239" i="4" s="1"/>
  <c r="E240" i="4"/>
  <c r="F240" i="4" s="1"/>
  <c r="E241" i="4"/>
  <c r="F241" i="4" s="1"/>
  <c r="E242" i="4"/>
  <c r="F242" i="4" s="1"/>
  <c r="E243" i="4"/>
  <c r="F243" i="4" s="1"/>
  <c r="E244" i="4"/>
  <c r="F244" i="4" s="1"/>
  <c r="E245" i="4"/>
  <c r="F245" i="4" s="1"/>
  <c r="E246" i="4"/>
  <c r="F246" i="4" s="1"/>
  <c r="E247" i="4"/>
  <c r="F247" i="4" s="1"/>
  <c r="E248" i="4"/>
  <c r="F248" i="4" s="1"/>
  <c r="E249" i="4"/>
  <c r="F249" i="4" s="1"/>
  <c r="E250" i="4"/>
  <c r="F250" i="4" s="1"/>
  <c r="E251" i="4"/>
  <c r="F251" i="4" s="1"/>
  <c r="E252" i="4"/>
  <c r="F252" i="4" s="1"/>
  <c r="E253" i="4"/>
  <c r="F253" i="4" s="1"/>
  <c r="E254" i="4"/>
  <c r="F254" i="4" s="1"/>
  <c r="E255" i="4"/>
  <c r="F255" i="4" s="1"/>
  <c r="E256" i="4"/>
  <c r="F256" i="4" s="1"/>
  <c r="E257" i="4"/>
  <c r="F257" i="4" s="1"/>
  <c r="E258" i="4"/>
  <c r="F258" i="4" s="1"/>
  <c r="E259" i="4"/>
  <c r="F259" i="4" s="1"/>
  <c r="E260" i="4"/>
  <c r="F260" i="4" s="1"/>
  <c r="E261" i="4"/>
  <c r="F261" i="4" s="1"/>
  <c r="E262" i="4"/>
  <c r="F262" i="4" s="1"/>
  <c r="E263" i="4"/>
  <c r="F263" i="4" s="1"/>
  <c r="E264" i="4"/>
  <c r="F264" i="4" s="1"/>
  <c r="E265" i="4"/>
  <c r="F265" i="4" s="1"/>
  <c r="E266" i="4"/>
  <c r="F266" i="4" s="1"/>
  <c r="E267" i="4"/>
  <c r="F267" i="4" s="1"/>
  <c r="E268" i="4"/>
  <c r="F268" i="4" s="1"/>
  <c r="E269" i="4"/>
  <c r="F269" i="4" s="1"/>
  <c r="E270" i="4"/>
  <c r="F270" i="4" s="1"/>
  <c r="E271" i="4"/>
  <c r="F271" i="4" s="1"/>
  <c r="E272" i="4"/>
  <c r="F272" i="4" s="1"/>
  <c r="E273" i="4"/>
  <c r="F273" i="4" s="1"/>
  <c r="E274" i="4"/>
  <c r="F274" i="4" s="1"/>
  <c r="E275" i="4"/>
  <c r="F275" i="4" s="1"/>
  <c r="E276" i="4"/>
  <c r="F276" i="4" s="1"/>
  <c r="E277" i="4"/>
  <c r="F277" i="4" s="1"/>
  <c r="E278" i="4"/>
  <c r="F278" i="4" s="1"/>
  <c r="E279" i="4"/>
  <c r="F279" i="4" s="1"/>
  <c r="E280" i="4"/>
  <c r="F280" i="4" s="1"/>
  <c r="E281" i="4"/>
  <c r="F281" i="4" s="1"/>
  <c r="E282" i="4"/>
  <c r="F282" i="4" s="1"/>
  <c r="E283" i="4"/>
  <c r="F283" i="4" s="1"/>
  <c r="E284" i="4"/>
  <c r="F284" i="4" s="1"/>
  <c r="E285" i="4"/>
  <c r="F285" i="4" s="1"/>
  <c r="E286" i="4"/>
  <c r="F286" i="4" s="1"/>
  <c r="E287" i="4"/>
  <c r="F287" i="4" s="1"/>
  <c r="E288" i="4"/>
  <c r="F288" i="4" s="1"/>
  <c r="E289" i="4"/>
  <c r="F289" i="4" s="1"/>
  <c r="E290" i="4"/>
  <c r="F290" i="4" s="1"/>
  <c r="E291" i="4"/>
  <c r="F291" i="4" s="1"/>
  <c r="E292" i="4"/>
  <c r="F292" i="4" s="1"/>
  <c r="E293" i="4"/>
  <c r="F293" i="4" s="1"/>
  <c r="E294" i="4"/>
  <c r="F294" i="4" s="1"/>
  <c r="E295" i="4"/>
  <c r="F295" i="4" s="1"/>
  <c r="E296" i="4"/>
  <c r="F296" i="4" s="1"/>
  <c r="E297" i="4"/>
  <c r="F297" i="4" s="1"/>
  <c r="E298" i="4"/>
  <c r="F298" i="4" s="1"/>
  <c r="E299" i="4"/>
  <c r="F299" i="4" s="1"/>
  <c r="E300" i="4"/>
  <c r="F300" i="4" s="1"/>
  <c r="E301" i="4"/>
  <c r="F301" i="4" s="1"/>
  <c r="E302" i="4"/>
  <c r="F302" i="4" s="1"/>
  <c r="E303" i="4"/>
  <c r="F303" i="4" s="1"/>
  <c r="E304" i="4"/>
  <c r="F304" i="4" s="1"/>
  <c r="E305" i="4"/>
  <c r="F305" i="4" s="1"/>
  <c r="E306" i="4"/>
  <c r="F306" i="4" s="1"/>
  <c r="E307" i="4"/>
  <c r="F307" i="4" s="1"/>
  <c r="E308" i="4"/>
  <c r="F308" i="4" s="1"/>
  <c r="E309" i="4"/>
  <c r="F309" i="4" s="1"/>
  <c r="E310" i="4"/>
  <c r="F310" i="4" s="1"/>
  <c r="E311" i="4"/>
  <c r="F311" i="4" s="1"/>
  <c r="E312" i="4"/>
  <c r="F312" i="4" s="1"/>
  <c r="E313" i="4"/>
  <c r="F313" i="4" s="1"/>
  <c r="E314" i="4"/>
  <c r="F314" i="4" s="1"/>
  <c r="E315" i="4"/>
  <c r="F315" i="4" s="1"/>
  <c r="E316" i="4"/>
  <c r="F316" i="4" s="1"/>
  <c r="E317" i="4"/>
  <c r="F317" i="4" s="1"/>
  <c r="E318" i="4"/>
  <c r="F318" i="4" s="1"/>
  <c r="E319" i="4"/>
  <c r="F319" i="4" s="1"/>
  <c r="E320" i="4"/>
  <c r="F320" i="4" s="1"/>
  <c r="E321" i="4"/>
  <c r="F321" i="4" s="1"/>
  <c r="E322" i="4"/>
  <c r="F322" i="4" s="1"/>
  <c r="E323" i="4"/>
  <c r="F323" i="4" s="1"/>
  <c r="E324" i="4"/>
  <c r="F324" i="4" s="1"/>
  <c r="E325" i="4"/>
  <c r="F325" i="4" s="1"/>
  <c r="E326" i="4"/>
  <c r="F326" i="4" s="1"/>
  <c r="E327" i="4"/>
  <c r="F327" i="4" s="1"/>
  <c r="E328" i="4"/>
  <c r="F328" i="4" s="1"/>
  <c r="E329" i="4"/>
  <c r="F329" i="4" s="1"/>
  <c r="E330" i="4"/>
  <c r="F330" i="4" s="1"/>
  <c r="E331" i="4"/>
  <c r="F331" i="4" s="1"/>
  <c r="E332" i="4"/>
  <c r="F332" i="4" s="1"/>
  <c r="E333" i="4"/>
  <c r="F333" i="4" s="1"/>
  <c r="E334" i="4"/>
  <c r="F334" i="4" s="1"/>
  <c r="E335" i="4"/>
  <c r="F335" i="4" s="1"/>
  <c r="E336" i="4"/>
  <c r="F336" i="4" s="1"/>
  <c r="E337" i="4"/>
  <c r="F337" i="4" s="1"/>
  <c r="E338" i="4"/>
  <c r="F338" i="4" s="1"/>
  <c r="E339" i="4"/>
  <c r="F339" i="4" s="1"/>
  <c r="E340" i="4"/>
  <c r="F340" i="4" s="1"/>
  <c r="E341" i="4"/>
  <c r="F341" i="4" s="1"/>
  <c r="E342" i="4"/>
  <c r="F342" i="4" s="1"/>
  <c r="E343" i="4"/>
  <c r="F343" i="4" s="1"/>
  <c r="E344" i="4"/>
  <c r="F344" i="4" s="1"/>
  <c r="E345" i="4"/>
  <c r="F345" i="4" s="1"/>
  <c r="E346" i="4"/>
  <c r="F346" i="4" s="1"/>
  <c r="E347" i="4"/>
  <c r="F347" i="4" s="1"/>
  <c r="E348" i="4"/>
  <c r="F348" i="4" s="1"/>
  <c r="E349" i="4"/>
  <c r="F349" i="4" s="1"/>
  <c r="E350" i="4"/>
  <c r="F350" i="4" s="1"/>
  <c r="E351" i="4"/>
  <c r="F351" i="4" s="1"/>
  <c r="E352" i="4"/>
  <c r="F352" i="4" s="1"/>
  <c r="E353" i="4"/>
  <c r="F353" i="4" s="1"/>
  <c r="E354" i="4"/>
  <c r="F354" i="4" s="1"/>
  <c r="E355" i="4"/>
  <c r="F355" i="4" s="1"/>
  <c r="E356" i="4"/>
  <c r="F356" i="4" s="1"/>
  <c r="E357" i="4"/>
  <c r="F357" i="4" s="1"/>
  <c r="E358" i="4"/>
  <c r="F358" i="4" s="1"/>
  <c r="E359" i="4"/>
  <c r="F359" i="4" s="1"/>
  <c r="E360" i="4"/>
  <c r="F360" i="4" s="1"/>
  <c r="E361" i="4"/>
  <c r="F361" i="4" s="1"/>
  <c r="E362" i="4"/>
  <c r="F362" i="4" s="1"/>
  <c r="E363" i="4"/>
  <c r="F363" i="4" s="1"/>
  <c r="E364" i="4"/>
  <c r="F364" i="4" s="1"/>
  <c r="E365" i="4"/>
  <c r="F365" i="4" s="1"/>
  <c r="E366" i="4"/>
  <c r="F366" i="4" s="1"/>
  <c r="E367" i="4"/>
  <c r="F367" i="4" s="1"/>
  <c r="E368" i="4"/>
  <c r="F368" i="4" s="1"/>
  <c r="E369" i="4"/>
  <c r="F369" i="4" s="1"/>
  <c r="E370" i="4"/>
  <c r="F370" i="4" s="1"/>
  <c r="E371" i="4"/>
  <c r="F371" i="4" s="1"/>
  <c r="E372" i="4"/>
  <c r="F372" i="4" s="1"/>
  <c r="E373" i="4"/>
  <c r="F373" i="4" s="1"/>
  <c r="E374" i="4"/>
  <c r="F374" i="4" s="1"/>
  <c r="E375" i="4"/>
  <c r="F375" i="4" s="1"/>
  <c r="E376" i="4"/>
  <c r="F376" i="4" s="1"/>
  <c r="E377" i="4"/>
  <c r="F377" i="4" s="1"/>
  <c r="E378" i="4"/>
  <c r="F378" i="4" s="1"/>
  <c r="E379" i="4"/>
  <c r="F379" i="4" s="1"/>
  <c r="E380" i="4"/>
  <c r="F380" i="4" s="1"/>
  <c r="E381" i="4"/>
  <c r="F381" i="4" s="1"/>
  <c r="E382" i="4"/>
  <c r="F382" i="4" s="1"/>
  <c r="E383" i="4"/>
  <c r="F383" i="4" s="1"/>
  <c r="E384" i="4"/>
  <c r="F384" i="4" s="1"/>
  <c r="E385" i="4"/>
  <c r="F385" i="4" s="1"/>
  <c r="E386" i="4"/>
  <c r="F386" i="4" s="1"/>
  <c r="E387" i="4"/>
  <c r="F387" i="4" s="1"/>
  <c r="E388" i="4"/>
  <c r="F388" i="4" s="1"/>
  <c r="E389" i="4"/>
  <c r="F389" i="4" s="1"/>
  <c r="E390" i="4"/>
  <c r="F390" i="4" s="1"/>
  <c r="E391" i="4"/>
  <c r="F391" i="4" s="1"/>
  <c r="E392" i="4"/>
  <c r="F392" i="4" s="1"/>
  <c r="E393" i="4"/>
  <c r="F393" i="4" s="1"/>
  <c r="E394" i="4"/>
  <c r="F394" i="4" s="1"/>
  <c r="E395" i="4"/>
  <c r="F395" i="4" s="1"/>
  <c r="E396" i="4"/>
  <c r="F396" i="4" s="1"/>
  <c r="E397" i="4"/>
  <c r="F397" i="4" s="1"/>
  <c r="E398" i="4"/>
  <c r="F398" i="4" s="1"/>
  <c r="E399" i="4"/>
  <c r="F399" i="4" s="1"/>
  <c r="E400" i="4"/>
  <c r="F400" i="4" s="1"/>
  <c r="E401" i="4"/>
  <c r="F401" i="4" s="1"/>
  <c r="E402" i="4"/>
  <c r="F402" i="4" s="1"/>
  <c r="E403" i="4"/>
  <c r="F403" i="4" s="1"/>
  <c r="E404" i="4"/>
  <c r="F404" i="4" s="1"/>
  <c r="E405" i="4"/>
  <c r="F405" i="4" s="1"/>
  <c r="E406" i="4"/>
  <c r="F406" i="4" s="1"/>
  <c r="E407" i="4"/>
  <c r="F407" i="4" s="1"/>
  <c r="E408" i="4"/>
  <c r="F408" i="4" s="1"/>
  <c r="E409" i="4"/>
  <c r="F409" i="4" s="1"/>
  <c r="E410" i="4"/>
  <c r="F410" i="4" s="1"/>
  <c r="E411" i="4"/>
  <c r="F411" i="4" s="1"/>
  <c r="E412" i="4"/>
  <c r="F412" i="4" s="1"/>
  <c r="E413" i="4"/>
  <c r="F413" i="4" s="1"/>
  <c r="E414" i="4"/>
  <c r="F414" i="4" s="1"/>
  <c r="E415" i="4"/>
  <c r="F415" i="4" s="1"/>
  <c r="E416" i="4"/>
  <c r="F416" i="4" s="1"/>
  <c r="E417" i="4"/>
  <c r="F417" i="4" s="1"/>
  <c r="E418" i="4"/>
  <c r="F418" i="4" s="1"/>
  <c r="E419" i="4"/>
  <c r="F419" i="4" s="1"/>
  <c r="E420" i="4"/>
  <c r="F420" i="4" s="1"/>
  <c r="E421" i="4"/>
  <c r="F421" i="4" s="1"/>
  <c r="E422" i="4"/>
  <c r="F422" i="4" s="1"/>
  <c r="E423" i="4"/>
  <c r="F423" i="4" s="1"/>
  <c r="E424" i="4"/>
  <c r="F424" i="4" s="1"/>
  <c r="E425" i="4"/>
  <c r="F425" i="4" s="1"/>
  <c r="E426" i="4"/>
  <c r="F426" i="4" s="1"/>
  <c r="E427" i="4"/>
  <c r="F427" i="4" s="1"/>
  <c r="E428" i="4"/>
  <c r="F428" i="4" s="1"/>
  <c r="E429" i="4"/>
  <c r="F429" i="4" s="1"/>
  <c r="E430" i="4"/>
  <c r="F430" i="4" s="1"/>
  <c r="E431" i="4"/>
  <c r="F431" i="4" s="1"/>
  <c r="E432" i="4"/>
  <c r="F432" i="4" s="1"/>
  <c r="E433" i="4"/>
  <c r="F433" i="4" s="1"/>
  <c r="E434" i="4"/>
  <c r="F434" i="4" s="1"/>
  <c r="E435" i="4"/>
  <c r="F435" i="4" s="1"/>
  <c r="E436" i="4"/>
  <c r="F436" i="4" s="1"/>
  <c r="E437" i="4"/>
  <c r="F437" i="4" s="1"/>
  <c r="E438" i="4"/>
  <c r="F438" i="4" s="1"/>
  <c r="E439" i="4"/>
  <c r="F439" i="4" s="1"/>
  <c r="E440" i="4"/>
  <c r="F440" i="4" s="1"/>
  <c r="E441" i="4"/>
  <c r="F441" i="4" s="1"/>
  <c r="E442" i="4"/>
  <c r="F442" i="4" s="1"/>
  <c r="E443" i="4"/>
  <c r="F443" i="4" s="1"/>
  <c r="E444" i="4"/>
  <c r="F444" i="4" s="1"/>
  <c r="E445" i="4"/>
  <c r="F445" i="4" s="1"/>
  <c r="E446" i="4"/>
  <c r="F446" i="4" s="1"/>
  <c r="E447" i="4"/>
  <c r="F447" i="4" s="1"/>
  <c r="E448" i="4"/>
  <c r="F448" i="4" s="1"/>
  <c r="E449" i="4"/>
  <c r="F449" i="4" s="1"/>
  <c r="E450" i="4"/>
  <c r="F450" i="4" s="1"/>
  <c r="E451" i="4"/>
  <c r="F451" i="4" s="1"/>
  <c r="E452" i="4"/>
  <c r="F452" i="4" s="1"/>
  <c r="E453" i="4"/>
  <c r="F453" i="4" s="1"/>
  <c r="E454" i="4"/>
  <c r="F454" i="4" s="1"/>
  <c r="E455" i="4"/>
  <c r="F455" i="4" s="1"/>
  <c r="E456" i="4"/>
  <c r="F456" i="4" s="1"/>
  <c r="E457" i="4"/>
  <c r="F457" i="4" s="1"/>
  <c r="E458" i="4"/>
  <c r="F458" i="4" s="1"/>
  <c r="E459" i="4"/>
  <c r="F459" i="4" s="1"/>
  <c r="E460" i="4"/>
  <c r="F460" i="4" s="1"/>
  <c r="E461" i="4"/>
  <c r="F461" i="4" s="1"/>
  <c r="E462" i="4"/>
  <c r="F462" i="4" s="1"/>
  <c r="E463" i="4"/>
  <c r="F463" i="4" s="1"/>
  <c r="E464" i="4"/>
  <c r="F464" i="4" s="1"/>
  <c r="E465" i="4"/>
  <c r="F465" i="4" s="1"/>
  <c r="E466" i="4"/>
  <c r="F466" i="4" s="1"/>
  <c r="E467" i="4"/>
  <c r="F467" i="4" s="1"/>
  <c r="E468" i="4"/>
  <c r="F468" i="4" s="1"/>
  <c r="E469" i="4"/>
  <c r="F469" i="4" s="1"/>
  <c r="E470" i="4"/>
  <c r="F470" i="4" s="1"/>
  <c r="E471" i="4"/>
  <c r="F471" i="4" s="1"/>
  <c r="E472" i="4"/>
  <c r="F472" i="4" s="1"/>
  <c r="E473" i="4"/>
  <c r="F473" i="4" s="1"/>
  <c r="E474" i="4"/>
  <c r="F474" i="4" s="1"/>
  <c r="E475" i="4"/>
  <c r="F475" i="4" s="1"/>
  <c r="E476" i="4"/>
  <c r="F476" i="4" s="1"/>
  <c r="E477" i="4"/>
  <c r="F477" i="4" s="1"/>
  <c r="E478" i="4"/>
  <c r="F478" i="4" s="1"/>
  <c r="E479" i="4"/>
  <c r="F479" i="4" s="1"/>
  <c r="E480" i="4"/>
  <c r="F480" i="4" s="1"/>
  <c r="E481" i="4"/>
  <c r="F481" i="4" s="1"/>
  <c r="E482" i="4"/>
  <c r="F482" i="4" s="1"/>
  <c r="E483" i="4"/>
  <c r="F483" i="4" s="1"/>
  <c r="E484" i="4"/>
  <c r="F484" i="4" s="1"/>
  <c r="E485" i="4"/>
  <c r="F485" i="4" s="1"/>
  <c r="E486" i="4"/>
  <c r="F486" i="4" s="1"/>
  <c r="E487" i="4"/>
  <c r="F487" i="4" s="1"/>
  <c r="E488" i="4"/>
  <c r="F488" i="4" s="1"/>
  <c r="E489" i="4"/>
  <c r="F489" i="4" s="1"/>
  <c r="E490" i="4"/>
  <c r="F490" i="4" s="1"/>
  <c r="E491" i="4"/>
  <c r="F491" i="4" s="1"/>
  <c r="E492" i="4"/>
  <c r="F492" i="4" s="1"/>
  <c r="E493" i="4"/>
  <c r="F493" i="4" s="1"/>
  <c r="E494" i="4"/>
  <c r="F494" i="4" s="1"/>
  <c r="E495" i="4"/>
  <c r="F495" i="4" s="1"/>
  <c r="E496" i="4"/>
  <c r="F496" i="4" s="1"/>
  <c r="E497" i="4"/>
  <c r="F497" i="4" s="1"/>
  <c r="E498" i="4"/>
  <c r="F498" i="4" s="1"/>
  <c r="E499" i="4"/>
  <c r="F499" i="4" s="1"/>
  <c r="E500" i="4"/>
  <c r="F500" i="4" s="1"/>
  <c r="I3" i="3"/>
  <c r="I4" i="3"/>
  <c r="I5"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H3" i="3"/>
  <c r="H4" i="3"/>
  <c r="H5"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 i="2"/>
  <c r="G5" i="2" s="1"/>
  <c r="F6" i="2"/>
  <c r="G6" i="2" s="1"/>
  <c r="F7" i="2"/>
  <c r="G7" i="2"/>
  <c r="F8" i="2"/>
  <c r="G8" i="2" s="1"/>
  <c r="F9" i="2"/>
  <c r="G9" i="2"/>
  <c r="F10" i="2"/>
  <c r="G10" i="2" s="1"/>
  <c r="F11" i="2"/>
  <c r="G11" i="2" s="1"/>
  <c r="F12" i="2"/>
  <c r="G12" i="2" s="1"/>
  <c r="F13" i="2"/>
  <c r="G13" i="2"/>
  <c r="F14" i="2"/>
  <c r="G14" i="2" s="1"/>
  <c r="F15" i="2"/>
  <c r="G15" i="2"/>
  <c r="F16" i="2"/>
  <c r="G16" i="2" s="1"/>
  <c r="F17" i="2"/>
  <c r="G17" i="2" s="1"/>
  <c r="F18" i="2"/>
  <c r="G18" i="2" s="1"/>
  <c r="F19" i="2"/>
  <c r="G19" i="2"/>
  <c r="F20" i="2"/>
  <c r="G20" i="2" s="1"/>
  <c r="F21" i="2"/>
  <c r="G21" i="2"/>
  <c r="F22" i="2"/>
  <c r="G22" i="2" s="1"/>
  <c r="F23" i="2"/>
  <c r="G23" i="2" s="1"/>
  <c r="F24" i="2"/>
  <c r="G24" i="2" s="1"/>
  <c r="F25" i="2"/>
  <c r="G25" i="2"/>
  <c r="F26" i="2"/>
  <c r="G26" i="2" s="1"/>
  <c r="F27" i="2"/>
  <c r="G27" i="2"/>
  <c r="F28" i="2"/>
  <c r="G28" i="2" s="1"/>
  <c r="F29" i="2"/>
  <c r="G29" i="2" s="1"/>
  <c r="F30" i="2"/>
  <c r="G30" i="2" s="1"/>
  <c r="F31" i="2"/>
  <c r="G31" i="2"/>
  <c r="F32" i="2"/>
  <c r="G32" i="2" s="1"/>
  <c r="F33" i="2"/>
  <c r="G33" i="2"/>
  <c r="F34" i="2"/>
  <c r="G34" i="2" s="1"/>
  <c r="F35" i="2"/>
  <c r="G35" i="2" s="1"/>
  <c r="F36" i="2"/>
  <c r="G36" i="2" s="1"/>
  <c r="F37" i="2"/>
  <c r="G37" i="2"/>
  <c r="F38" i="2"/>
  <c r="G38" i="2" s="1"/>
  <c r="F39" i="2"/>
  <c r="G39" i="2"/>
  <c r="F40" i="2"/>
  <c r="G40" i="2" s="1"/>
  <c r="F41" i="2"/>
  <c r="G41" i="2" s="1"/>
  <c r="F42" i="2"/>
  <c r="G42" i="2" s="1"/>
  <c r="F43" i="2"/>
  <c r="G43" i="2"/>
  <c r="F44" i="2"/>
  <c r="G44" i="2" s="1"/>
  <c r="F45" i="2"/>
  <c r="G45" i="2"/>
  <c r="F46" i="2"/>
  <c r="G46" i="2" s="1"/>
  <c r="F47" i="2"/>
  <c r="G47" i="2" s="1"/>
  <c r="F48" i="2"/>
  <c r="G48" i="2" s="1"/>
  <c r="F49" i="2"/>
  <c r="G49" i="2"/>
  <c r="F50" i="2"/>
  <c r="G50" i="2" s="1"/>
  <c r="F51" i="2"/>
  <c r="G51" i="2"/>
  <c r="F52" i="2"/>
  <c r="G52" i="2" s="1"/>
  <c r="F53" i="2"/>
  <c r="G53" i="2" s="1"/>
  <c r="F54" i="2"/>
  <c r="G54" i="2" s="1"/>
  <c r="F55" i="2"/>
  <c r="G55" i="2"/>
  <c r="F56" i="2"/>
  <c r="G56" i="2" s="1"/>
  <c r="F57" i="2"/>
  <c r="G57" i="2"/>
  <c r="F58" i="2"/>
  <c r="G58" i="2" s="1"/>
  <c r="F59" i="2"/>
  <c r="G59" i="2" s="1"/>
  <c r="F60" i="2"/>
  <c r="G60" i="2" s="1"/>
  <c r="F61" i="2"/>
  <c r="G61" i="2"/>
  <c r="F62" i="2"/>
  <c r="G62" i="2" s="1"/>
  <c r="F63" i="2"/>
  <c r="G63" i="2"/>
  <c r="F64" i="2"/>
  <c r="G64" i="2" s="1"/>
  <c r="F65" i="2"/>
  <c r="G65" i="2" s="1"/>
  <c r="F66" i="2"/>
  <c r="G66" i="2" s="1"/>
  <c r="F67" i="2"/>
  <c r="G67" i="2"/>
  <c r="F68" i="2"/>
  <c r="G68" i="2" s="1"/>
  <c r="F69" i="2"/>
  <c r="G69" i="2"/>
  <c r="F70" i="2"/>
  <c r="G70" i="2" s="1"/>
  <c r="F71" i="2"/>
  <c r="G71" i="2" s="1"/>
  <c r="F72" i="2"/>
  <c r="G72" i="2" s="1"/>
  <c r="F73" i="2"/>
  <c r="G73" i="2"/>
  <c r="F74" i="2"/>
  <c r="G74" i="2" s="1"/>
  <c r="F75" i="2"/>
  <c r="G75" i="2"/>
  <c r="F76" i="2"/>
  <c r="G76" i="2" s="1"/>
  <c r="F77" i="2"/>
  <c r="G77" i="2" s="1"/>
  <c r="F78" i="2"/>
  <c r="G78" i="2" s="1"/>
  <c r="F79" i="2"/>
  <c r="G79" i="2"/>
  <c r="F80" i="2"/>
  <c r="G80" i="2" s="1"/>
  <c r="F81" i="2"/>
  <c r="G81" i="2"/>
  <c r="F82" i="2"/>
  <c r="G82" i="2" s="1"/>
  <c r="F83" i="2"/>
  <c r="G83" i="2" s="1"/>
  <c r="F84" i="2"/>
  <c r="G84" i="2" s="1"/>
  <c r="F85" i="2"/>
  <c r="G85" i="2"/>
  <c r="F86" i="2"/>
  <c r="G86" i="2" s="1"/>
  <c r="F87" i="2"/>
  <c r="G87" i="2"/>
  <c r="F88" i="2"/>
  <c r="G88" i="2" s="1"/>
  <c r="F89" i="2"/>
  <c r="G89" i="2" s="1"/>
  <c r="F90" i="2"/>
  <c r="G90" i="2" s="1"/>
  <c r="F91" i="2"/>
  <c r="G91" i="2"/>
  <c r="F92" i="2"/>
  <c r="G92" i="2" s="1"/>
  <c r="F93" i="2"/>
  <c r="G93" i="2"/>
  <c r="F94" i="2"/>
  <c r="G94" i="2" s="1"/>
  <c r="F95" i="2"/>
  <c r="G95" i="2" s="1"/>
  <c r="F96" i="2"/>
  <c r="G96" i="2" s="1"/>
  <c r="F97" i="2"/>
  <c r="G97" i="2"/>
  <c r="F98" i="2"/>
  <c r="G98" i="2" s="1"/>
  <c r="F99" i="2"/>
  <c r="G99" i="2"/>
  <c r="F100" i="2"/>
  <c r="G100" i="2" s="1"/>
  <c r="F101" i="2"/>
  <c r="G101" i="2" s="1"/>
  <c r="F102" i="2"/>
  <c r="G102" i="2" s="1"/>
  <c r="F103" i="2"/>
  <c r="G103" i="2"/>
  <c r="F104" i="2"/>
  <c r="G104" i="2" s="1"/>
  <c r="F105" i="2"/>
  <c r="G105" i="2"/>
  <c r="F106" i="2"/>
  <c r="G106" i="2" s="1"/>
  <c r="F107" i="2"/>
  <c r="G107" i="2" s="1"/>
  <c r="F108" i="2"/>
  <c r="G108" i="2" s="1"/>
  <c r="F109" i="2"/>
  <c r="G109" i="2"/>
  <c r="F110" i="2"/>
  <c r="G110" i="2" s="1"/>
  <c r="F111" i="2"/>
  <c r="G111" i="2"/>
  <c r="F112" i="2"/>
  <c r="G112" i="2" s="1"/>
  <c r="F113" i="2"/>
  <c r="G113" i="2" s="1"/>
  <c r="F114" i="2"/>
  <c r="G114" i="2" s="1"/>
  <c r="F115" i="2"/>
  <c r="G115" i="2"/>
  <c r="F116" i="2"/>
  <c r="G116" i="2" s="1"/>
  <c r="F117" i="2"/>
  <c r="G117" i="2"/>
  <c r="F118" i="2"/>
  <c r="G118" i="2" s="1"/>
  <c r="F119" i="2"/>
  <c r="G119" i="2" s="1"/>
  <c r="F120" i="2"/>
  <c r="G120" i="2" s="1"/>
  <c r="F121" i="2"/>
  <c r="G121" i="2"/>
  <c r="F122" i="2"/>
  <c r="G122" i="2" s="1"/>
  <c r="F123" i="2"/>
  <c r="G123" i="2"/>
  <c r="F124" i="2"/>
  <c r="G124" i="2" s="1"/>
  <c r="F125" i="2"/>
  <c r="G125" i="2" s="1"/>
  <c r="F126" i="2"/>
  <c r="G126" i="2" s="1"/>
  <c r="F127" i="2"/>
  <c r="G127" i="2"/>
  <c r="F128" i="2"/>
  <c r="G128" i="2" s="1"/>
  <c r="F129" i="2"/>
  <c r="G129" i="2"/>
  <c r="F130" i="2"/>
  <c r="G130" i="2" s="1"/>
  <c r="F131" i="2"/>
  <c r="G131" i="2" s="1"/>
  <c r="F132" i="2"/>
  <c r="G132" i="2" s="1"/>
  <c r="F133" i="2"/>
  <c r="G133" i="2"/>
  <c r="F134" i="2"/>
  <c r="G134" i="2" s="1"/>
  <c r="F135" i="2"/>
  <c r="G135" i="2"/>
  <c r="F136" i="2"/>
  <c r="G136" i="2" s="1"/>
  <c r="F137" i="2"/>
  <c r="G137" i="2" s="1"/>
  <c r="F138" i="2"/>
  <c r="G138" i="2" s="1"/>
  <c r="F139" i="2"/>
  <c r="G139" i="2"/>
  <c r="F140" i="2"/>
  <c r="G140" i="2" s="1"/>
  <c r="F141" i="2"/>
  <c r="G141" i="2"/>
  <c r="F142" i="2"/>
  <c r="G142" i="2" s="1"/>
  <c r="F143" i="2"/>
  <c r="G143" i="2" s="1"/>
  <c r="F144" i="2"/>
  <c r="G144" i="2" s="1"/>
  <c r="F145" i="2"/>
  <c r="G145" i="2"/>
  <c r="F146" i="2"/>
  <c r="G146" i="2" s="1"/>
  <c r="F147" i="2"/>
  <c r="G147" i="2"/>
  <c r="F148" i="2"/>
  <c r="G148" i="2" s="1"/>
  <c r="F149" i="2"/>
  <c r="G149" i="2" s="1"/>
  <c r="F150" i="2"/>
  <c r="G150" i="2" s="1"/>
  <c r="F151" i="2"/>
  <c r="G151" i="2"/>
  <c r="F152" i="2"/>
  <c r="G152" i="2" s="1"/>
  <c r="F153" i="2"/>
  <c r="G153" i="2"/>
  <c r="F154" i="2"/>
  <c r="G154" i="2" s="1"/>
  <c r="F155" i="2"/>
  <c r="G155" i="2" s="1"/>
  <c r="F156" i="2"/>
  <c r="G156" i="2" s="1"/>
  <c r="F157" i="2"/>
  <c r="G157" i="2"/>
  <c r="F158" i="2"/>
  <c r="G158" i="2" s="1"/>
  <c r="F159" i="2"/>
  <c r="G159" i="2"/>
  <c r="F160" i="2"/>
  <c r="G160" i="2" s="1"/>
  <c r="F161" i="2"/>
  <c r="G161" i="2" s="1"/>
  <c r="F162" i="2"/>
  <c r="G162" i="2" s="1"/>
  <c r="F163" i="2"/>
  <c r="G163" i="2"/>
  <c r="F164" i="2"/>
  <c r="G164" i="2" s="1"/>
  <c r="F165" i="2"/>
  <c r="G165" i="2"/>
  <c r="F166" i="2"/>
  <c r="G166" i="2" s="1"/>
  <c r="F167" i="2"/>
  <c r="G167" i="2" s="1"/>
  <c r="F168" i="2"/>
  <c r="G168" i="2" s="1"/>
  <c r="F169" i="2"/>
  <c r="G169" i="2"/>
  <c r="F170" i="2"/>
  <c r="G170" i="2" s="1"/>
  <c r="F171" i="2"/>
  <c r="G171" i="2"/>
  <c r="F172" i="2"/>
  <c r="G172" i="2" s="1"/>
  <c r="F173" i="2"/>
  <c r="G173" i="2" s="1"/>
  <c r="F174" i="2"/>
  <c r="G174" i="2" s="1"/>
  <c r="F175" i="2"/>
  <c r="G175" i="2"/>
  <c r="F176" i="2"/>
  <c r="G176" i="2" s="1"/>
  <c r="F177" i="2"/>
  <c r="G177" i="2"/>
  <c r="F178" i="2"/>
  <c r="G178" i="2" s="1"/>
  <c r="F179" i="2"/>
  <c r="G179" i="2" s="1"/>
  <c r="F180" i="2"/>
  <c r="G180" i="2" s="1"/>
  <c r="F181" i="2"/>
  <c r="G181" i="2"/>
  <c r="F182" i="2"/>
  <c r="G182" i="2" s="1"/>
  <c r="F183" i="2"/>
  <c r="G183" i="2"/>
  <c r="F184" i="2"/>
  <c r="G184" i="2" s="1"/>
  <c r="F185" i="2"/>
  <c r="G185" i="2" s="1"/>
  <c r="F186" i="2"/>
  <c r="G186" i="2" s="1"/>
  <c r="F187" i="2"/>
  <c r="G187" i="2"/>
  <c r="F188" i="2"/>
  <c r="G188" i="2" s="1"/>
  <c r="F189" i="2"/>
  <c r="G189" i="2"/>
  <c r="F190" i="2"/>
  <c r="G190" i="2" s="1"/>
  <c r="F191" i="2"/>
  <c r="G191" i="2" s="1"/>
  <c r="F192" i="2"/>
  <c r="G192" i="2" s="1"/>
  <c r="F193" i="2"/>
  <c r="G193" i="2"/>
  <c r="F194" i="2"/>
  <c r="G194" i="2" s="1"/>
  <c r="F195" i="2"/>
  <c r="G195" i="2"/>
  <c r="F196" i="2"/>
  <c r="G196" i="2" s="1"/>
  <c r="F197" i="2"/>
  <c r="G197" i="2" s="1"/>
  <c r="F198" i="2"/>
  <c r="G198" i="2" s="1"/>
  <c r="F199" i="2"/>
  <c r="G199" i="2"/>
  <c r="F200" i="2"/>
  <c r="G200" i="2" s="1"/>
  <c r="F201" i="2"/>
  <c r="G201" i="2"/>
  <c r="F202" i="2"/>
  <c r="G202" i="2" s="1"/>
  <c r="F203" i="2"/>
  <c r="G203" i="2" s="1"/>
  <c r="F204" i="2"/>
  <c r="G204" i="2" s="1"/>
  <c r="F205" i="2"/>
  <c r="G205" i="2"/>
  <c r="F206" i="2"/>
  <c r="G206" i="2" s="1"/>
  <c r="F207" i="2"/>
  <c r="G207" i="2"/>
  <c r="F208" i="2"/>
  <c r="G208" i="2" s="1"/>
  <c r="F209" i="2"/>
  <c r="G209" i="2" s="1"/>
  <c r="F210" i="2"/>
  <c r="G210" i="2" s="1"/>
  <c r="F211" i="2"/>
  <c r="G211" i="2"/>
  <c r="F212" i="2"/>
  <c r="G212" i="2" s="1"/>
  <c r="F213" i="2"/>
  <c r="G213" i="2"/>
  <c r="F214" i="2"/>
  <c r="G214" i="2" s="1"/>
  <c r="F215" i="2"/>
  <c r="G215" i="2" s="1"/>
  <c r="F216" i="2"/>
  <c r="G216" i="2" s="1"/>
  <c r="F217" i="2"/>
  <c r="G217" i="2"/>
  <c r="F218" i="2"/>
  <c r="G218" i="2" s="1"/>
  <c r="F219" i="2"/>
  <c r="G219" i="2"/>
  <c r="F220" i="2"/>
  <c r="G220" i="2" s="1"/>
  <c r="F221" i="2"/>
  <c r="G221" i="2" s="1"/>
  <c r="F222" i="2"/>
  <c r="G222" i="2" s="1"/>
  <c r="F223" i="2"/>
  <c r="G223" i="2"/>
  <c r="F224" i="2"/>
  <c r="G224" i="2" s="1"/>
  <c r="F225" i="2"/>
  <c r="G225" i="2"/>
  <c r="F226" i="2"/>
  <c r="G226" i="2" s="1"/>
  <c r="F227" i="2"/>
  <c r="G227" i="2" s="1"/>
  <c r="F228" i="2"/>
  <c r="G228" i="2" s="1"/>
  <c r="F229" i="2"/>
  <c r="G229" i="2"/>
  <c r="F230" i="2"/>
  <c r="G230" i="2" s="1"/>
  <c r="F231" i="2"/>
  <c r="G231" i="2"/>
  <c r="F232" i="2"/>
  <c r="G232" i="2" s="1"/>
  <c r="F233" i="2"/>
  <c r="G233" i="2" s="1"/>
  <c r="F234" i="2"/>
  <c r="G234" i="2" s="1"/>
  <c r="F235" i="2"/>
  <c r="G235" i="2"/>
  <c r="F236" i="2"/>
  <c r="G236" i="2" s="1"/>
  <c r="F237" i="2"/>
  <c r="G237" i="2"/>
  <c r="F238" i="2"/>
  <c r="G238" i="2" s="1"/>
  <c r="F239" i="2"/>
  <c r="G239" i="2" s="1"/>
  <c r="F240" i="2"/>
  <c r="G240" i="2" s="1"/>
  <c r="F241" i="2"/>
  <c r="G241" i="2"/>
  <c r="F242" i="2"/>
  <c r="G242" i="2" s="1"/>
  <c r="F243" i="2"/>
  <c r="G243" i="2"/>
  <c r="F244" i="2"/>
  <c r="G244" i="2" s="1"/>
  <c r="F245" i="2"/>
  <c r="G245" i="2" s="1"/>
  <c r="F246" i="2"/>
  <c r="G246" i="2" s="1"/>
  <c r="F247" i="2"/>
  <c r="G247" i="2"/>
  <c r="F248" i="2"/>
  <c r="G248" i="2" s="1"/>
  <c r="F249" i="2"/>
  <c r="G249" i="2"/>
  <c r="F250" i="2"/>
  <c r="G250" i="2" s="1"/>
  <c r="F251" i="2"/>
  <c r="G251" i="2" s="1"/>
  <c r="F252" i="2"/>
  <c r="G252" i="2" s="1"/>
  <c r="F253" i="2"/>
  <c r="G253" i="2"/>
  <c r="F254" i="2"/>
  <c r="G254" i="2" s="1"/>
  <c r="F255" i="2"/>
  <c r="G255" i="2"/>
  <c r="F256" i="2"/>
  <c r="G256" i="2" s="1"/>
  <c r="F257" i="2"/>
  <c r="G257" i="2" s="1"/>
  <c r="F258" i="2"/>
  <c r="G258" i="2" s="1"/>
  <c r="F259" i="2"/>
  <c r="G259" i="2"/>
  <c r="F260" i="2"/>
  <c r="G260" i="2" s="1"/>
  <c r="F261" i="2"/>
  <c r="G261" i="2"/>
  <c r="F262" i="2"/>
  <c r="G262" i="2" s="1"/>
  <c r="F263" i="2"/>
  <c r="G263" i="2" s="1"/>
  <c r="F264" i="2"/>
  <c r="G264" i="2" s="1"/>
  <c r="F265" i="2"/>
  <c r="G265" i="2"/>
  <c r="F266" i="2"/>
  <c r="G266" i="2" s="1"/>
  <c r="F267" i="2"/>
  <c r="G267" i="2"/>
  <c r="F268" i="2"/>
  <c r="G268" i="2" s="1"/>
  <c r="F269" i="2"/>
  <c r="G269" i="2" s="1"/>
  <c r="F270" i="2"/>
  <c r="G270" i="2" s="1"/>
  <c r="F271" i="2"/>
  <c r="G271" i="2"/>
  <c r="F272" i="2"/>
  <c r="G272" i="2" s="1"/>
  <c r="F273" i="2"/>
  <c r="G273" i="2"/>
  <c r="F274" i="2"/>
  <c r="G274" i="2" s="1"/>
  <c r="F275" i="2"/>
  <c r="G275" i="2" s="1"/>
  <c r="F276" i="2"/>
  <c r="G276" i="2" s="1"/>
  <c r="F277" i="2"/>
  <c r="G277" i="2"/>
  <c r="F278" i="2"/>
  <c r="G278" i="2" s="1"/>
  <c r="F279" i="2"/>
  <c r="G279" i="2"/>
  <c r="F280" i="2"/>
  <c r="G280" i="2" s="1"/>
  <c r="F281" i="2"/>
  <c r="G281" i="2" s="1"/>
  <c r="F282" i="2"/>
  <c r="G282" i="2" s="1"/>
  <c r="F283" i="2"/>
  <c r="G283" i="2"/>
  <c r="F284" i="2"/>
  <c r="G284" i="2" s="1"/>
  <c r="F285" i="2"/>
  <c r="G285" i="2"/>
  <c r="F286" i="2"/>
  <c r="G286" i="2" s="1"/>
  <c r="F287" i="2"/>
  <c r="G287" i="2" s="1"/>
  <c r="F288" i="2"/>
  <c r="G288" i="2" s="1"/>
  <c r="F289" i="2"/>
  <c r="G289" i="2"/>
  <c r="F290" i="2"/>
  <c r="G290" i="2" s="1"/>
  <c r="F291" i="2"/>
  <c r="G291" i="2"/>
  <c r="F292" i="2"/>
  <c r="G292" i="2" s="1"/>
  <c r="F293" i="2"/>
  <c r="G293" i="2" s="1"/>
  <c r="F294" i="2"/>
  <c r="G294" i="2" s="1"/>
  <c r="F295" i="2"/>
  <c r="G295" i="2"/>
  <c r="F296" i="2"/>
  <c r="G296" i="2" s="1"/>
  <c r="F297" i="2"/>
  <c r="G297" i="2"/>
  <c r="F298" i="2"/>
  <c r="G298" i="2" s="1"/>
  <c r="F299" i="2"/>
  <c r="G299" i="2" s="1"/>
  <c r="F300" i="2"/>
  <c r="G300" i="2" s="1"/>
  <c r="F301" i="2"/>
  <c r="G301" i="2"/>
  <c r="F302" i="2"/>
  <c r="G302" i="2" s="1"/>
  <c r="F303" i="2"/>
  <c r="G303" i="2"/>
  <c r="F304" i="2"/>
  <c r="G304" i="2" s="1"/>
  <c r="F305" i="2"/>
  <c r="G305" i="2" s="1"/>
  <c r="F306" i="2"/>
  <c r="G306" i="2" s="1"/>
  <c r="F307" i="2"/>
  <c r="G307" i="2"/>
  <c r="F308" i="2"/>
  <c r="G308" i="2" s="1"/>
  <c r="F309" i="2"/>
  <c r="G309" i="2"/>
  <c r="F310" i="2"/>
  <c r="G310" i="2" s="1"/>
  <c r="F311" i="2"/>
  <c r="G311" i="2" s="1"/>
  <c r="F312" i="2"/>
  <c r="G312" i="2" s="1"/>
  <c r="F313" i="2"/>
  <c r="G313" i="2"/>
  <c r="F314" i="2"/>
  <c r="G314" i="2" s="1"/>
  <c r="F315" i="2"/>
  <c r="G315" i="2"/>
  <c r="F316" i="2"/>
  <c r="G316" i="2" s="1"/>
  <c r="F317" i="2"/>
  <c r="G317" i="2" s="1"/>
  <c r="F318" i="2"/>
  <c r="G318" i="2" s="1"/>
  <c r="F319" i="2"/>
  <c r="G319" i="2"/>
  <c r="F320" i="2"/>
  <c r="G320" i="2" s="1"/>
  <c r="F321" i="2"/>
  <c r="G321" i="2"/>
  <c r="F322" i="2"/>
  <c r="G322" i="2" s="1"/>
  <c r="F323" i="2"/>
  <c r="G323" i="2" s="1"/>
  <c r="F324" i="2"/>
  <c r="G324" i="2" s="1"/>
  <c r="F325" i="2"/>
  <c r="G325" i="2"/>
  <c r="F326" i="2"/>
  <c r="G326" i="2" s="1"/>
  <c r="F327" i="2"/>
  <c r="G327" i="2"/>
  <c r="F328" i="2"/>
  <c r="G328" i="2" s="1"/>
  <c r="F329" i="2"/>
  <c r="G329" i="2" s="1"/>
  <c r="F330" i="2"/>
  <c r="G330" i="2" s="1"/>
  <c r="F331" i="2"/>
  <c r="G331" i="2"/>
  <c r="F332" i="2"/>
  <c r="G332" i="2" s="1"/>
  <c r="F333" i="2"/>
  <c r="G333" i="2"/>
  <c r="F334" i="2"/>
  <c r="G334" i="2" s="1"/>
  <c r="F335" i="2"/>
  <c r="G335" i="2" s="1"/>
  <c r="F336" i="2"/>
  <c r="G336" i="2" s="1"/>
  <c r="F337" i="2"/>
  <c r="G337" i="2"/>
  <c r="F338" i="2"/>
  <c r="G338" i="2" s="1"/>
  <c r="F339" i="2"/>
  <c r="G339" i="2"/>
  <c r="F340" i="2"/>
  <c r="G340" i="2" s="1"/>
  <c r="F341" i="2"/>
  <c r="G341" i="2" s="1"/>
  <c r="F342" i="2"/>
  <c r="G342" i="2" s="1"/>
  <c r="F343" i="2"/>
  <c r="G343" i="2"/>
  <c r="F344" i="2"/>
  <c r="G344" i="2" s="1"/>
  <c r="F345" i="2"/>
  <c r="G345" i="2"/>
  <c r="F346" i="2"/>
  <c r="G346" i="2" s="1"/>
  <c r="F347" i="2"/>
  <c r="G347" i="2" s="1"/>
  <c r="F348" i="2"/>
  <c r="G348" i="2" s="1"/>
  <c r="F349" i="2"/>
  <c r="G349" i="2"/>
  <c r="F350" i="2"/>
  <c r="G350" i="2" s="1"/>
  <c r="F351" i="2"/>
  <c r="G351" i="2"/>
  <c r="F352" i="2"/>
  <c r="G352" i="2" s="1"/>
  <c r="F353" i="2"/>
  <c r="G353" i="2" s="1"/>
  <c r="F354" i="2"/>
  <c r="G354" i="2" s="1"/>
  <c r="F355" i="2"/>
  <c r="G355" i="2"/>
  <c r="F356" i="2"/>
  <c r="G356" i="2" s="1"/>
  <c r="F357" i="2"/>
  <c r="G357" i="2"/>
  <c r="F358" i="2"/>
  <c r="G358" i="2" s="1"/>
  <c r="F359" i="2"/>
  <c r="G359" i="2" s="1"/>
  <c r="F360" i="2"/>
  <c r="G360" i="2" s="1"/>
  <c r="F361" i="2"/>
  <c r="G361" i="2"/>
  <c r="F362" i="2"/>
  <c r="G362" i="2" s="1"/>
  <c r="F363" i="2"/>
  <c r="G363" i="2"/>
  <c r="F364" i="2"/>
  <c r="G364" i="2" s="1"/>
  <c r="F365" i="2"/>
  <c r="G365" i="2" s="1"/>
  <c r="F366" i="2"/>
  <c r="G366" i="2" s="1"/>
  <c r="F367" i="2"/>
  <c r="G367" i="2"/>
  <c r="F368" i="2"/>
  <c r="G368" i="2" s="1"/>
  <c r="F369" i="2"/>
  <c r="G369" i="2"/>
  <c r="F370" i="2"/>
  <c r="G370" i="2" s="1"/>
  <c r="F371" i="2"/>
  <c r="G371" i="2" s="1"/>
  <c r="F372" i="2"/>
  <c r="G372" i="2" s="1"/>
  <c r="F373" i="2"/>
  <c r="G373" i="2"/>
  <c r="F374" i="2"/>
  <c r="G374" i="2" s="1"/>
  <c r="F375" i="2"/>
  <c r="G375" i="2"/>
  <c r="F376" i="2"/>
  <c r="G376" i="2" s="1"/>
  <c r="F377" i="2"/>
  <c r="G377" i="2" s="1"/>
  <c r="F378" i="2"/>
  <c r="G378" i="2" s="1"/>
  <c r="F379" i="2"/>
  <c r="G379" i="2"/>
  <c r="F380" i="2"/>
  <c r="G380" i="2" s="1"/>
  <c r="F381" i="2"/>
  <c r="G381" i="2"/>
  <c r="F382" i="2"/>
  <c r="G382" i="2" s="1"/>
  <c r="F383" i="2"/>
  <c r="G383" i="2" s="1"/>
  <c r="F384" i="2"/>
  <c r="G384" i="2" s="1"/>
  <c r="F385" i="2"/>
  <c r="G385" i="2"/>
  <c r="F386" i="2"/>
  <c r="G386" i="2" s="1"/>
  <c r="F387" i="2"/>
  <c r="G387" i="2"/>
  <c r="F388" i="2"/>
  <c r="G388" i="2" s="1"/>
  <c r="F389" i="2"/>
  <c r="G389" i="2" s="1"/>
  <c r="F390" i="2"/>
  <c r="G390" i="2" s="1"/>
  <c r="F391" i="2"/>
  <c r="G391" i="2"/>
  <c r="F392" i="2"/>
  <c r="G392" i="2" s="1"/>
  <c r="F393" i="2"/>
  <c r="G393" i="2"/>
  <c r="F394" i="2"/>
  <c r="G394" i="2" s="1"/>
  <c r="F395" i="2"/>
  <c r="G395" i="2" s="1"/>
  <c r="F396" i="2"/>
  <c r="G396" i="2" s="1"/>
  <c r="F397" i="2"/>
  <c r="G397" i="2"/>
  <c r="F398" i="2"/>
  <c r="G398" i="2" s="1"/>
  <c r="F399" i="2"/>
  <c r="G399" i="2"/>
  <c r="F400" i="2"/>
  <c r="G400" i="2" s="1"/>
  <c r="F401" i="2"/>
  <c r="G401" i="2" s="1"/>
  <c r="F402" i="2"/>
  <c r="G402" i="2" s="1"/>
  <c r="F403" i="2"/>
  <c r="G403" i="2"/>
  <c r="F404" i="2"/>
  <c r="G404" i="2" s="1"/>
  <c r="F405" i="2"/>
  <c r="G405" i="2"/>
  <c r="F406" i="2"/>
  <c r="G406" i="2" s="1"/>
  <c r="F407" i="2"/>
  <c r="G407" i="2" s="1"/>
  <c r="F408" i="2"/>
  <c r="G408" i="2" s="1"/>
  <c r="F409" i="2"/>
  <c r="G409" i="2"/>
  <c r="F410" i="2"/>
  <c r="G410" i="2" s="1"/>
  <c r="F411" i="2"/>
  <c r="G411" i="2"/>
  <c r="F412" i="2"/>
  <c r="G412" i="2" s="1"/>
  <c r="F413" i="2"/>
  <c r="G413" i="2" s="1"/>
  <c r="F414" i="2"/>
  <c r="G414" i="2" s="1"/>
  <c r="F415" i="2"/>
  <c r="G415" i="2"/>
  <c r="F416" i="2"/>
  <c r="G416" i="2" s="1"/>
  <c r="F417" i="2"/>
  <c r="G417" i="2"/>
  <c r="F418" i="2"/>
  <c r="G418" i="2" s="1"/>
  <c r="F419" i="2"/>
  <c r="G419" i="2" s="1"/>
  <c r="F420" i="2"/>
  <c r="G420" i="2" s="1"/>
  <c r="F421" i="2"/>
  <c r="G421" i="2"/>
  <c r="F422" i="2"/>
  <c r="G422" i="2" s="1"/>
  <c r="F423" i="2"/>
  <c r="G423" i="2"/>
  <c r="F424" i="2"/>
  <c r="G424" i="2" s="1"/>
  <c r="F425" i="2"/>
  <c r="G425" i="2" s="1"/>
  <c r="F426" i="2"/>
  <c r="G426" i="2" s="1"/>
  <c r="F427" i="2"/>
  <c r="G427" i="2"/>
  <c r="F428" i="2"/>
  <c r="G428" i="2" s="1"/>
  <c r="F429" i="2"/>
  <c r="G429" i="2"/>
  <c r="F430" i="2"/>
  <c r="G430" i="2" s="1"/>
  <c r="F431" i="2"/>
  <c r="G431" i="2" s="1"/>
  <c r="F432" i="2"/>
  <c r="G432" i="2" s="1"/>
  <c r="F433" i="2"/>
  <c r="G433" i="2" s="1"/>
  <c r="F434" i="2"/>
  <c r="G434" i="2" s="1"/>
  <c r="F435" i="2"/>
  <c r="G435" i="2"/>
  <c r="F436" i="2"/>
  <c r="G436" i="2" s="1"/>
  <c r="F437" i="2"/>
  <c r="G437" i="2" s="1"/>
  <c r="F438" i="2"/>
  <c r="G438" i="2" s="1"/>
  <c r="F439" i="2"/>
  <c r="G439" i="2" s="1"/>
  <c r="F440" i="2"/>
  <c r="G440" i="2" s="1"/>
  <c r="F441" i="2"/>
  <c r="G441" i="2"/>
  <c r="F442" i="2"/>
  <c r="G442" i="2" s="1"/>
  <c r="F443" i="2"/>
  <c r="G443" i="2" s="1"/>
  <c r="F444" i="2"/>
  <c r="G444" i="2" s="1"/>
  <c r="F445" i="2"/>
  <c r="G445" i="2" s="1"/>
  <c r="F446" i="2"/>
  <c r="G446" i="2" s="1"/>
  <c r="F447" i="2"/>
  <c r="G447" i="2"/>
  <c r="F448" i="2"/>
  <c r="G448" i="2" s="1"/>
  <c r="F449" i="2"/>
  <c r="G449" i="2" s="1"/>
  <c r="F450" i="2"/>
  <c r="G450" i="2" s="1"/>
  <c r="F451" i="2"/>
  <c r="G451" i="2" s="1"/>
  <c r="F452" i="2"/>
  <c r="G452" i="2" s="1"/>
  <c r="F453" i="2"/>
  <c r="G453" i="2"/>
  <c r="F454" i="2"/>
  <c r="G454" i="2" s="1"/>
  <c r="F455" i="2"/>
  <c r="G455" i="2" s="1"/>
  <c r="F456" i="2"/>
  <c r="G456" i="2" s="1"/>
  <c r="F457" i="2"/>
  <c r="G457" i="2" s="1"/>
  <c r="F458" i="2"/>
  <c r="G458" i="2" s="1"/>
  <c r="F459" i="2"/>
  <c r="G459" i="2"/>
  <c r="F460" i="2"/>
  <c r="G460" i="2" s="1"/>
  <c r="F461" i="2"/>
  <c r="G461" i="2" s="1"/>
  <c r="F462" i="2"/>
  <c r="G462" i="2" s="1"/>
  <c r="F463" i="2"/>
  <c r="G463" i="2" s="1"/>
  <c r="F464" i="2"/>
  <c r="G464" i="2" s="1"/>
  <c r="F465" i="2"/>
  <c r="G465" i="2"/>
  <c r="F466" i="2"/>
  <c r="G466" i="2" s="1"/>
  <c r="F467" i="2"/>
  <c r="G467" i="2" s="1"/>
  <c r="F468" i="2"/>
  <c r="G468" i="2" s="1"/>
  <c r="F469" i="2"/>
  <c r="G469" i="2" s="1"/>
  <c r="F470" i="2"/>
  <c r="G470" i="2" s="1"/>
  <c r="F471" i="2"/>
  <c r="G471" i="2"/>
  <c r="F472" i="2"/>
  <c r="G472" i="2" s="1"/>
  <c r="F473" i="2"/>
  <c r="G473" i="2" s="1"/>
  <c r="F474" i="2"/>
  <c r="G474" i="2" s="1"/>
  <c r="F475" i="2"/>
  <c r="G475" i="2" s="1"/>
  <c r="F476" i="2"/>
  <c r="G476" i="2" s="1"/>
  <c r="F477" i="2"/>
  <c r="G477" i="2"/>
  <c r="F478" i="2"/>
  <c r="G478" i="2" s="1"/>
  <c r="F479" i="2"/>
  <c r="G479" i="2" s="1"/>
  <c r="F480" i="2"/>
  <c r="G480" i="2" s="1"/>
  <c r="F481" i="2"/>
  <c r="G481" i="2" s="1"/>
  <c r="F482" i="2"/>
  <c r="G482" i="2" s="1"/>
  <c r="F483" i="2"/>
  <c r="G483" i="2"/>
  <c r="F484" i="2"/>
  <c r="G484" i="2" s="1"/>
  <c r="F485" i="2"/>
  <c r="G485" i="2" s="1"/>
  <c r="F486" i="2"/>
  <c r="G486" i="2" s="1"/>
  <c r="F487" i="2"/>
  <c r="G487" i="2" s="1"/>
  <c r="F488" i="2"/>
  <c r="G488" i="2" s="1"/>
  <c r="F489" i="2"/>
  <c r="G489" i="2"/>
  <c r="F490" i="2"/>
  <c r="G490" i="2" s="1"/>
  <c r="F491" i="2"/>
  <c r="G491" i="2" s="1"/>
  <c r="F492" i="2"/>
  <c r="G492" i="2" s="1"/>
  <c r="F493" i="2"/>
  <c r="G493" i="2" s="1"/>
  <c r="F494" i="2"/>
  <c r="G494" i="2" s="1"/>
  <c r="F495" i="2"/>
  <c r="G495" i="2"/>
  <c r="F496" i="2"/>
  <c r="G496" i="2" s="1"/>
  <c r="F497" i="2"/>
  <c r="G497" i="2" s="1"/>
  <c r="F498" i="2"/>
  <c r="G498" i="2" s="1"/>
  <c r="F499" i="2"/>
  <c r="G499" i="2" s="1"/>
  <c r="E2" i="4"/>
  <c r="F2" i="4" s="1"/>
  <c r="E4" i="7" s="1"/>
  <c r="E3" i="3"/>
  <c r="F3" i="3" s="1"/>
  <c r="E4" i="3"/>
  <c r="E5" i="3"/>
  <c r="E6" i="3"/>
  <c r="E7" i="3"/>
  <c r="H7" i="3" s="1"/>
  <c r="I7" i="3" s="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F2" i="6"/>
  <c r="F4" i="7"/>
  <c r="M6" i="4"/>
  <c r="L10" i="4" s="1"/>
  <c r="L6" i="4"/>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1" i="10"/>
  <c r="G32" i="10"/>
  <c r="G33" i="10"/>
  <c r="G34" i="10"/>
  <c r="G35" i="10"/>
  <c r="G36" i="10"/>
  <c r="G37" i="10"/>
  <c r="G38" i="10"/>
  <c r="G39" i="10"/>
  <c r="G2" i="10"/>
  <c r="F5"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2" i="11"/>
  <c r="E2" i="5"/>
  <c r="F2" i="5" s="1"/>
  <c r="E2" i="3"/>
  <c r="H2" i="3" s="1"/>
  <c r="F3" i="11"/>
  <c r="F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4" i="11"/>
  <c r="F3" i="2"/>
  <c r="C5" i="7"/>
  <c r="D5" i="7"/>
  <c r="E5" i="7"/>
  <c r="F5" i="7"/>
  <c r="G5" i="7"/>
  <c r="C6" i="7"/>
  <c r="D6" i="7"/>
  <c r="E6" i="7"/>
  <c r="F6" i="7"/>
  <c r="G6" i="7"/>
  <c r="C7" i="7"/>
  <c r="D7" i="7"/>
  <c r="E7" i="7"/>
  <c r="F7" i="7"/>
  <c r="G7" i="7"/>
  <c r="C8" i="7"/>
  <c r="D8" i="7"/>
  <c r="E8" i="7"/>
  <c r="F8" i="7"/>
  <c r="G8" i="7"/>
  <c r="C9" i="7"/>
  <c r="D9" i="7"/>
  <c r="E9" i="7"/>
  <c r="F9" i="7"/>
  <c r="G9" i="7"/>
  <c r="C10" i="7"/>
  <c r="D10" i="7"/>
  <c r="E10" i="7"/>
  <c r="F10" i="7"/>
  <c r="G10"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C38" i="7"/>
  <c r="D38" i="7"/>
  <c r="E38" i="7"/>
  <c r="F38" i="7"/>
  <c r="G38" i="7"/>
  <c r="C39" i="7"/>
  <c r="D39" i="7"/>
  <c r="E39" i="7"/>
  <c r="F39" i="7"/>
  <c r="G39" i="7"/>
  <c r="C40" i="7"/>
  <c r="D40" i="7"/>
  <c r="E40" i="7"/>
  <c r="F40" i="7"/>
  <c r="G40" i="7"/>
  <c r="C41" i="7"/>
  <c r="D41" i="7"/>
  <c r="E41" i="7"/>
  <c r="F41" i="7"/>
  <c r="G41" i="7"/>
  <c r="C42" i="7"/>
  <c r="D42" i="7"/>
  <c r="E42" i="7"/>
  <c r="F42" i="7"/>
  <c r="G42" i="7"/>
  <c r="C43" i="7"/>
  <c r="D43" i="7"/>
  <c r="E43" i="7"/>
  <c r="F43" i="7"/>
  <c r="G43" i="7"/>
  <c r="C44" i="7"/>
  <c r="D44" i="7"/>
  <c r="E44" i="7"/>
  <c r="F44" i="7"/>
  <c r="G44" i="7"/>
  <c r="C45" i="7"/>
  <c r="D45" i="7"/>
  <c r="E45" i="7"/>
  <c r="F45" i="7"/>
  <c r="G45" i="7"/>
  <c r="C46" i="7"/>
  <c r="D46" i="7"/>
  <c r="E46" i="7"/>
  <c r="F46" i="7"/>
  <c r="G46" i="7"/>
  <c r="C47" i="7"/>
  <c r="D47" i="7"/>
  <c r="E47" i="7"/>
  <c r="F47" i="7"/>
  <c r="G47" i="7"/>
  <c r="F4" i="2"/>
  <c r="G4" i="2" s="1"/>
  <c r="F2" i="2"/>
  <c r="G2" i="2" s="1"/>
  <c r="K2" i="2" s="1"/>
  <c r="L2" i="2" s="1"/>
  <c r="G3" i="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223"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158"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2" i="12"/>
  <c r="T10" i="7" l="1"/>
  <c r="T5" i="7"/>
  <c r="F7" i="3"/>
  <c r="H6" i="3"/>
  <c r="I6" i="3" s="1"/>
  <c r="F6" i="3"/>
  <c r="G4" i="7"/>
  <c r="F2" i="3"/>
  <c r="F5" i="3"/>
  <c r="F4" i="3"/>
  <c r="I2" i="3"/>
  <c r="D4" i="7" s="1"/>
  <c r="I38" i="7"/>
  <c r="H38" i="7" s="1"/>
  <c r="I26" i="7"/>
  <c r="H26" i="7" s="1"/>
  <c r="I27" i="7"/>
  <c r="H27" i="7" s="1"/>
  <c r="I39" i="7"/>
  <c r="H39" i="7" s="1"/>
  <c r="I15" i="7"/>
  <c r="H15" i="7" s="1"/>
  <c r="I40" i="7"/>
  <c r="H40" i="7" s="1"/>
  <c r="I28" i="7"/>
  <c r="H28" i="7" s="1"/>
  <c r="I25" i="7"/>
  <c r="H25" i="7" s="1"/>
  <c r="I43" i="7"/>
  <c r="H43" i="7" s="1"/>
  <c r="I31" i="7"/>
  <c r="H31" i="7" s="1"/>
  <c r="I45" i="7"/>
  <c r="H45" i="7" s="1"/>
  <c r="I14" i="7"/>
  <c r="H14" i="7" s="1"/>
  <c r="I34" i="7"/>
  <c r="H34" i="7" s="1"/>
  <c r="I41" i="7"/>
  <c r="H41" i="7" s="1"/>
  <c r="I29" i="7"/>
  <c r="H29" i="7" s="1"/>
  <c r="I36" i="7"/>
  <c r="H36" i="7" s="1"/>
  <c r="I47" i="7"/>
  <c r="H47" i="7" s="1"/>
  <c r="I35" i="7"/>
  <c r="H35" i="7" s="1"/>
  <c r="I37" i="7"/>
  <c r="H37" i="7" s="1"/>
  <c r="I44" i="7"/>
  <c r="H44" i="7" s="1"/>
  <c r="I32" i="7"/>
  <c r="H32" i="7" s="1"/>
  <c r="I24" i="7"/>
  <c r="H24" i="7" s="1"/>
  <c r="I12" i="7"/>
  <c r="H12" i="7" s="1"/>
  <c r="I19" i="7"/>
  <c r="H19" i="7" s="1"/>
  <c r="I7" i="7"/>
  <c r="H7" i="7" s="1"/>
  <c r="I9" i="7"/>
  <c r="H9" i="7" s="1"/>
  <c r="I23" i="7"/>
  <c r="H23" i="7" s="1"/>
  <c r="I11" i="7"/>
  <c r="H11" i="7" s="1"/>
  <c r="I6" i="7"/>
  <c r="H6" i="7" s="1"/>
  <c r="I20" i="7"/>
  <c r="H20" i="7" s="1"/>
  <c r="I8" i="7"/>
  <c r="H8" i="7" s="1"/>
  <c r="I22" i="7"/>
  <c r="H22" i="7" s="1"/>
  <c r="I10" i="7"/>
  <c r="H10" i="7" s="1"/>
  <c r="I17" i="7"/>
  <c r="H17" i="7" s="1"/>
  <c r="I5" i="7"/>
  <c r="H5" i="7" s="1"/>
  <c r="I33" i="7"/>
  <c r="H33" i="7" s="1"/>
  <c r="I46" i="7"/>
  <c r="H46" i="7" s="1"/>
  <c r="I42" i="7"/>
  <c r="H42" i="7" s="1"/>
  <c r="I21" i="7"/>
  <c r="H21" i="7" s="1"/>
  <c r="I30" i="7"/>
  <c r="H30" i="7" s="1"/>
  <c r="I16" i="7"/>
  <c r="H16" i="7" s="1"/>
  <c r="I13" i="7"/>
  <c r="H13" i="7" s="1"/>
  <c r="I18" i="7"/>
  <c r="H18" i="7" s="1"/>
  <c r="C4" i="7" l="1"/>
  <c r="I4" i="7" l="1"/>
  <c r="H4" i="7" s="1"/>
</calcChain>
</file>

<file path=xl/sharedStrings.xml><?xml version="1.0" encoding="utf-8"?>
<sst xmlns="http://schemas.openxmlformats.org/spreadsheetml/2006/main" count="1189" uniqueCount="270">
  <si>
    <t>Instructions</t>
  </si>
  <si>
    <r>
      <t xml:space="preserve">Thank you for using this tool! I created this Excel tool as a way for businesses and individuals to easily estimate their Scope 1 and 2 carbon emissions in accordance with the World Resouces Institute Green House Gas Protocol. These instructions will explain how to calculate your emissions according to the “operational control’ method. Where you account for all emissions coming from equipment or processes that you or your business control. Such as electricity use, fleet vehicles, or heating and cooling a building. This tool is not meant to replace formal audited carbon inventories, but is rather a way for businesses and individuals to track their carbon emissions and recognize their impacts.  Please note that you should only type in </t>
    </r>
    <r>
      <rPr>
        <b/>
        <sz val="18"/>
        <color theme="1"/>
        <rFont val="Calibri"/>
        <family val="2"/>
        <scheme val="minor"/>
      </rPr>
      <t xml:space="preserve">GREEN </t>
    </r>
    <r>
      <rPr>
        <sz val="18"/>
        <color theme="1"/>
        <rFont val="Calibri"/>
        <family val="2"/>
        <scheme val="minor"/>
      </rPr>
      <t>cells. Orange cells have drop down options and every other cells should calcluate automatically. If you have any issues or comments, please email nechkash@iastate.edu or karosent@iastate.edu.</t>
    </r>
  </si>
  <si>
    <t>Dashboard</t>
  </si>
  <si>
    <t xml:space="preserve">The dashboard displays your emissions according to location-based calculations or using your eGRID region for electric emissions. To use the dashboard, please put the year(s) you would like to view in the green “Year” column (column B). This will pull data from the rest of the Excel that has the same year. You can also graph any year that you have put data in for. In cell N3, you can select a year that you have typed in column B, and the information will be displayed in the graph below in Metric Tons of Carbon Dioxide Equivalents. To the right, it will also display information on how many urban trees during a ten-year time frame it would take to capture that much carbon dioxide or how many passenger cars operating for a year it would take to produce that many carbon dioxide equivalents. </t>
  </si>
  <si>
    <t>Vehicles</t>
  </si>
  <si>
    <t xml:space="preserve">This sheet is for calculating emissions from passenger vehicles, light-duty vehicles, and medium- and heavy-duty vehicles. Please start by typing a name or ID for the vehicle you want to add data for in the “Name/ID” column (Column A). In the next column, “Year of Data” (Column B), put in the year the information is for. In “Year of Vehicle” (Column C), put the year the vehicle was made. In Column D, there will be a drop-down option to select if the vehicle runs on gasoline or diesel. Column E has a drop-down to pick if the vehicle is a passenger vehicle (car, hatchback, etc.), light-duty vehicle (SUV, truck, etc.), or medium and heavy-duty vehicle (semi or truck with gross vehicle weight rating over 8,501 lb). After this, you must put the miles the vehicle traveled in the selected year in Column H and the MPG in Column I. MPG can usually be found on your dashboard or estimated based on recent fuel usage. Once this information has been added, the sheet will calculate how many gallons of fuel your vehicle should have used, the kilograms of carbon dioxide equivalents, and metric tons of vehicle equivalents. </t>
  </si>
  <si>
    <t>Equipment</t>
  </si>
  <si>
    <r>
      <t xml:space="preserve">This sheet is for calculating emissions from any equipment that uses fuel, such as lawnmowers, forklifts, boats, or recreational equipment. Please start by typing a name or ID for the equipment you want to add data for in the “Name/ID” column (Column A). In the next column, “Year of Data” (Column B), put in the year the information is for. In Column C, or “Equipment Type” there will be a drop-down menu to select the best fitting category for your equipment. Column D is then a drop-down menu for the type of fuel/motor of the equipment. It is </t>
    </r>
    <r>
      <rPr>
        <b/>
        <sz val="18"/>
        <color theme="1"/>
        <rFont val="Calibri"/>
        <family val="2"/>
        <scheme val="minor"/>
      </rPr>
      <t>IMPORTANT</t>
    </r>
    <r>
      <rPr>
        <sz val="18"/>
        <color theme="1"/>
        <rFont val="Calibri"/>
        <family val="2"/>
        <scheme val="minor"/>
      </rPr>
      <t xml:space="preserve"> to make sure that Column F, “Does Fuel and Equipment Combination Exist”, says </t>
    </r>
    <r>
      <rPr>
        <b/>
        <sz val="18"/>
        <color theme="1"/>
        <rFont val="Calibri"/>
        <family val="2"/>
        <scheme val="minor"/>
      </rPr>
      <t>YES</t>
    </r>
    <r>
      <rPr>
        <sz val="18"/>
        <color theme="1"/>
        <rFont val="Calibri"/>
        <family val="2"/>
        <scheme val="minor"/>
      </rPr>
      <t xml:space="preserve"> after you fill out the two drop-down menus. If it says </t>
    </r>
    <r>
      <rPr>
        <b/>
        <sz val="18"/>
        <color theme="1"/>
        <rFont val="Calibri"/>
        <family val="2"/>
        <scheme val="minor"/>
      </rPr>
      <t>NO</t>
    </r>
    <r>
      <rPr>
        <sz val="18"/>
        <color theme="1"/>
        <rFont val="Calibri"/>
        <family val="2"/>
        <scheme val="minor"/>
      </rPr>
      <t xml:space="preserve">, the emission factor for that combination is not in the tool, and emissions cannot be calculated.  Next, you need to put the gallons of fuel used in the year by the equipment in Column G. Then the emissions will be calculated. </t>
    </r>
  </si>
  <si>
    <t>Heating</t>
  </si>
  <si>
    <t xml:space="preserve">This sheet is for calculating emissions from heating a building or space. Please start by typing a name or ID for the heating method/space in Column A and the year of the data in Column B. Then, in Column C, there is a drop-down menu to select the method of heating. If you purchase the steam or heating, please choose “Purchased Steam and Heat.” To the right of the Key, there is a tool to help you calculate the mmBtu of your heating method. Use the drop-down menu to select a heating method, and the tool will tell you how many mmBtu are in each unit of measurement for that heating method. Below, you can then type the amount of the unit (gallon, short ton, etc.) that is said as standard for the method that you used in the selected year. It will then calculate how many mmBtu you used in the year. This can then be typed in Column D. Please note that it will calculate the mmBtu in cell L10 based on the heating method selected in cell K6. </t>
  </si>
  <si>
    <t>Refrigerant</t>
  </si>
  <si>
    <t xml:space="preserve">This sheet is for calculating the emissions of known refrigerant leakage. It is important to note that this data is often not available from the start and may not be a signifcant share of total emissions depending on the business or individual. If you only have one AC unit that is newer or does not leak your refrigerant emissions will most likely be minimum and do not have to be calculated. If you do not have the data for the method of calculation in this Excel, please skip this section and still use the rest of the Excel. Please start by typing a name or ID for the unit loosing refrigerant in Column A and the year of the data in Column B. In Column C, please select the refrigerant type from the drop-down menu. In Column D, please choose the amount of refrigerant lost during the year in kg. There is also a pound to kilogram converter to the right. A good way to find the amount of refrigerant lost during a year is to talk to whoever is maintaining the units and ask how much refrigerant was recharged, or added, to the unit during the wanted year. If this was not tracked previously, you will overestimate the refrigerant loss, but if done regularly, it is a good way to estimate the refrigerant lost by the unit annually. </t>
  </si>
  <si>
    <t xml:space="preserve">Electricity </t>
  </si>
  <si>
    <t xml:space="preserve">This sheet if for calculating the emissions from electricity use. Please start by typing a name or ID for the location using electricity in Column A and the year of data in Column B. In Column C there is a drop down to select your eGRID region. This region is used to find how ‘dirty’ your electricity is based on the average of all electricity production in the region. If you do not know your eGRID region, please use the link in cell K3 and provide your ZIP Code. In Column D, please add the kWh of electricity used during the year. This can be found on your bill or requested from your utility company. Since bills do not usually end perfectly at the start and end of the month, I would suggest choosing 12 bills that best match the time frame you would like to measure. For the following year, you will use the following 12 bills, making sure to start after the last bill you used for the previous year. This will make sure you are accounting for all energy usage and not accidentally skip a month's worth of bills. </t>
  </si>
  <si>
    <t>Sources</t>
  </si>
  <si>
    <t xml:space="preserve">Calculation methods are done according to the World Resources Institute Green House Gas Protocol Corporate Standard 2004 Revised Edition. Emission factors and 100-year GWPs are from the EPA’s 2023 Emission Factor Hub. Electrical emissions are from the 2022 eGRID Summary Tables released in 2023. Please find the original sources at the following links. 
https://ghgprotocol.org/corporate-standard 
https://www.epa.gov/climateleadership/ghg-emission-factors-hub 
https://www.epa.gov/egrid/summary-data </t>
  </si>
  <si>
    <t>Location Based Emissions in MT of CO2e</t>
  </si>
  <si>
    <t>Scope 1</t>
  </si>
  <si>
    <t>Scope 2</t>
  </si>
  <si>
    <t>Total Emissions Expressed as Number of Urban Tree Seedlings Grown for 10 Years</t>
  </si>
  <si>
    <t>Expressed as factor from the EPA Greenhouse Gas Equivalencies Calculator (https://www.epa.gov/energy/greenhouse-gas-equivalencies-calculator)</t>
  </si>
  <si>
    <t>Year</t>
  </si>
  <si>
    <t>Electricity</t>
  </si>
  <si>
    <t>Total kg CO2e</t>
  </si>
  <si>
    <t>Total MT CO2e</t>
  </si>
  <si>
    <t>Select Year:</t>
  </si>
  <si>
    <t>(Please select year you would like to view in the chart, will display options from column B)</t>
  </si>
  <si>
    <t>Trees</t>
  </si>
  <si>
    <t>Total Emissions Expressed as Gasoline Powered Passenger Vehicles per Year</t>
  </si>
  <si>
    <t xml:space="preserve">Assumptions of "Expressed as" calculations from the EPA methodologies. Gasoline powered passenger vehicles, based on 2021 data, have a weighted average fuel efficiency of 22.9 mpg and traveled and average of 10,746 miles per year. Urban trees were found to be 11% coniferous and 89% deciduous. With coniferous absorbing 23.2 lbs of carbon and deciduous absorbing 38 lbs of carbon in ten years while planted in an urban setting. It was also assumed that they grew in a nursery for one year before being planted and that a share of trees would fail to survive. </t>
  </si>
  <si>
    <t>Cars</t>
  </si>
  <si>
    <t>Name/ID</t>
  </si>
  <si>
    <t>Year of Data</t>
  </si>
  <si>
    <t>Year of Vehicle</t>
  </si>
  <si>
    <t>Fuel Type</t>
  </si>
  <si>
    <t>Vehicle Type</t>
  </si>
  <si>
    <t>Helper Cell 1</t>
  </si>
  <si>
    <t>Helper Cell 2</t>
  </si>
  <si>
    <t>Miles</t>
  </si>
  <si>
    <t>MPG</t>
  </si>
  <si>
    <t>Gallons of Fuel</t>
  </si>
  <si>
    <t>kg of CO2e</t>
  </si>
  <si>
    <t>MT of CO2e</t>
  </si>
  <si>
    <t>Key</t>
  </si>
  <si>
    <t>Gasoline</t>
  </si>
  <si>
    <t>Passenger Cars</t>
  </si>
  <si>
    <t>Fill in Info</t>
  </si>
  <si>
    <t>Selection Option</t>
  </si>
  <si>
    <t>Automatic Calculation</t>
  </si>
  <si>
    <t>Vehicle Detail</t>
  </si>
  <si>
    <t>Helper Cell</t>
  </si>
  <si>
    <t>Kg CO2 per gallon</t>
  </si>
  <si>
    <t>G CH4 per mile</t>
  </si>
  <si>
    <t>G N2O per mile</t>
  </si>
  <si>
    <t>Source</t>
  </si>
  <si>
    <t>Gasoline Passenger Cars</t>
  </si>
  <si>
    <t>EPA Emission Factor Hub 2023</t>
  </si>
  <si>
    <t>Light-Duty Trucks</t>
  </si>
  <si>
    <t>Diesel</t>
  </si>
  <si>
    <t>Medium- and Heavy-Duty Vehicles</t>
  </si>
  <si>
    <t>Gasoline Light-Duty Trucks</t>
  </si>
  <si>
    <t>Gasoline Heavy-Duty Vehicles</t>
  </si>
  <si>
    <t>Diesel Passenger Cars</t>
  </si>
  <si>
    <t>Diesel Light-Duty Trucks</t>
  </si>
  <si>
    <t>Diesel Medium- and Heavy-Duty Vehicles</t>
  </si>
  <si>
    <t>Equipment Type</t>
  </si>
  <si>
    <t>Does Fuel and Equipment Combination Exist?</t>
  </si>
  <si>
    <t>Fuel Types</t>
  </si>
  <si>
    <t>kg CO2 per gallon</t>
  </si>
  <si>
    <t>CH4 g per gallon</t>
  </si>
  <si>
    <t>N2O g per gallon</t>
  </si>
  <si>
    <t>KG CO2e per gallon</t>
  </si>
  <si>
    <t>Residual Fuel Oil</t>
  </si>
  <si>
    <t>Ships and Boats</t>
  </si>
  <si>
    <t>Gasoline (2 stroke)</t>
  </si>
  <si>
    <t>Gasoline (4 stroke)</t>
  </si>
  <si>
    <t>Jet Fuel</t>
  </si>
  <si>
    <t>Locomotives</t>
  </si>
  <si>
    <t>Aviation Gasoline</t>
  </si>
  <si>
    <t>Aircraft</t>
  </si>
  <si>
    <t>Gasoline Off-Road Trucks</t>
  </si>
  <si>
    <t>Diesel Equipment</t>
  </si>
  <si>
    <t>Agricultural Equipment</t>
  </si>
  <si>
    <t>Diesel Off-Road Trucks</t>
  </si>
  <si>
    <t>LPG</t>
  </si>
  <si>
    <t>Construction/Mining Equipment</t>
  </si>
  <si>
    <t>Lawn and Garden Equipment</t>
  </si>
  <si>
    <t>Airport Equipment</t>
  </si>
  <si>
    <t>Industrial/Commercial Equipment</t>
  </si>
  <si>
    <t>Logging Equipment</t>
  </si>
  <si>
    <t>Railroad Equipment</t>
  </si>
  <si>
    <t>Recreational Equipment</t>
  </si>
  <si>
    <t>Heating Method</t>
  </si>
  <si>
    <t>mmBtu of Heating Method</t>
  </si>
  <si>
    <t>Natural Gas</t>
  </si>
  <si>
    <t>mmBTU per Unit of Heating Methods</t>
  </si>
  <si>
    <t>Unit</t>
  </si>
  <si>
    <t>mmBtu per Unit</t>
  </si>
  <si>
    <t>mmBtu calculator</t>
  </si>
  <si>
    <t>Number of Unit</t>
  </si>
  <si>
    <t>mmBtu</t>
  </si>
  <si>
    <t>CO2 kg per mmBtu</t>
  </si>
  <si>
    <t>CH4 g per mmBtu</t>
  </si>
  <si>
    <t>N2O g per mmBtu</t>
  </si>
  <si>
    <t>Kg CO2e per mmBtu</t>
  </si>
  <si>
    <t>Steam and Heat</t>
  </si>
  <si>
    <t>Wood and Wood Residuals</t>
  </si>
  <si>
    <t>Short Ton</t>
  </si>
  <si>
    <t>SCF</t>
  </si>
  <si>
    <t>Asphalt and Road Oil</t>
  </si>
  <si>
    <t>Gallon</t>
  </si>
  <si>
    <t>Butane</t>
  </si>
  <si>
    <t>Butylene</t>
  </si>
  <si>
    <t>Crude Oil</t>
  </si>
  <si>
    <t>Distillate Fuel Oil No. 1</t>
  </si>
  <si>
    <t>Distillate Fuel Oil No. 2</t>
  </si>
  <si>
    <t>Distillate Fuel Oil No. 4</t>
  </si>
  <si>
    <t>Ethane</t>
  </si>
  <si>
    <t>Ethylene</t>
  </si>
  <si>
    <t>Heavy Gas Oils</t>
  </si>
  <si>
    <t>Isobutane</t>
  </si>
  <si>
    <t>Isobutylene</t>
  </si>
  <si>
    <t>Kerosene</t>
  </si>
  <si>
    <t>Kerosene-Type Jet Fuel</t>
  </si>
  <si>
    <t>Liquefied Petroleum Gases (LPG)</t>
  </si>
  <si>
    <t>Lubricants</t>
  </si>
  <si>
    <t>Motor Gasoline</t>
  </si>
  <si>
    <t>Naphtha (&lt;401 deg F)</t>
  </si>
  <si>
    <t>Natural Gasoline</t>
  </si>
  <si>
    <t>Other Oil (&gt;401 deg F)</t>
  </si>
  <si>
    <t>Pentanes Plus</t>
  </si>
  <si>
    <t>Petrochemical Feedstocks</t>
  </si>
  <si>
    <t>Propane</t>
  </si>
  <si>
    <t>Propylene</t>
  </si>
  <si>
    <t>Purchased Steam and Heat</t>
  </si>
  <si>
    <t>Residual Fuel Oil No. 5</t>
  </si>
  <si>
    <t>Residual Fuel Oil No. 6</t>
  </si>
  <si>
    <t>Special Naphtha</t>
  </si>
  <si>
    <t>Unfinished Oils</t>
  </si>
  <si>
    <t>Used Oil</t>
  </si>
  <si>
    <t>Biodiesel (100%)</t>
  </si>
  <si>
    <t>Ethanol (100%)</t>
  </si>
  <si>
    <t>Rendered Animal Fat</t>
  </si>
  <si>
    <t>Vegetable Oil</t>
  </si>
  <si>
    <t>Refrigerant Type</t>
  </si>
  <si>
    <t>GWP</t>
  </si>
  <si>
    <t xml:space="preserve">CO2 </t>
  </si>
  <si>
    <t>CH4</t>
  </si>
  <si>
    <t>N2O</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</si>
  <si>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</si>
  <si>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</si>
  <si>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</si>
  <si>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</si>
  <si>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</si>
  <si>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</si>
  <si>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</si>
  <si>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</si>
  <si>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</si>
  <si>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</si>
  <si>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</si>
  <si>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</si>
  <si>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</si>
  <si>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</si>
  <si>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</si>
  <si>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</si>
  <si>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</si>
  <si>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</si>
  <si>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</si>
  <si>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R-401A</t>
  </si>
  <si>
    <t>R-401B</t>
  </si>
  <si>
    <t>R-401C</t>
  </si>
  <si>
    <t>R-402A</t>
  </si>
  <si>
    <t>R-402B</t>
  </si>
  <si>
    <t>R-403B</t>
  </si>
  <si>
    <t>R-404A</t>
  </si>
  <si>
    <t>R-406A</t>
  </si>
  <si>
    <t>R-407A</t>
  </si>
  <si>
    <t>R-407B</t>
  </si>
  <si>
    <t>R-407C</t>
  </si>
  <si>
    <t>R-407D</t>
  </si>
  <si>
    <t>R-407E</t>
  </si>
  <si>
    <t>R-408A</t>
  </si>
  <si>
    <t>R-409A</t>
  </si>
  <si>
    <t>R-410A</t>
  </si>
  <si>
    <t>R-410B</t>
  </si>
  <si>
    <t>R-411A</t>
  </si>
  <si>
    <t>R-411B</t>
  </si>
  <si>
    <t>R-413A</t>
  </si>
  <si>
    <t>R-414A</t>
  </si>
  <si>
    <t>R-414B</t>
  </si>
  <si>
    <t>R-417A</t>
  </si>
  <si>
    <t>R-422A</t>
  </si>
  <si>
    <t>R-422D</t>
  </si>
  <si>
    <t>R-423A</t>
  </si>
  <si>
    <t>R-424A</t>
  </si>
  <si>
    <t>R-426A</t>
  </si>
  <si>
    <t>R-428A</t>
  </si>
  <si>
    <t>R-434A</t>
  </si>
  <si>
    <t>R-500</t>
  </si>
  <si>
    <t>R-502</t>
  </si>
  <si>
    <t>R-504</t>
  </si>
  <si>
    <t>R-507</t>
  </si>
  <si>
    <t>R-508A</t>
  </si>
  <si>
    <t>R-508B</t>
  </si>
  <si>
    <t>eGRID Region</t>
  </si>
  <si>
    <t>kWh of Electricity</t>
  </si>
  <si>
    <t>MROW</t>
  </si>
  <si>
    <t>Please check your eGRID region here</t>
  </si>
  <si>
    <t>Select Option</t>
  </si>
  <si>
    <t>https://www.epa.gov/egrid/power-profiler#/</t>
  </si>
  <si>
    <t>eGRID Subregion Name</t>
  </si>
  <si>
    <t>eGRID Subregion Acronym</t>
  </si>
  <si>
    <t>CO2e lb/MWH</t>
  </si>
  <si>
    <t>ASCC Alaska Grid</t>
  </si>
  <si>
    <t>AKGD</t>
  </si>
  <si>
    <t>eGRID 2022 Summary Tables</t>
  </si>
  <si>
    <t>ASCC Miscellaneous</t>
  </si>
  <si>
    <t>AKMS</t>
  </si>
  <si>
    <t>WECC Southwest</t>
  </si>
  <si>
    <t>AZNM</t>
  </si>
  <si>
    <t>WECC California</t>
  </si>
  <si>
    <t>CAMX</t>
  </si>
  <si>
    <t>ERCOT All</t>
  </si>
  <si>
    <t>ERCT</t>
  </si>
  <si>
    <t>FRCC All</t>
  </si>
  <si>
    <t>FRCC</t>
  </si>
  <si>
    <t>HICC Miscellaneous</t>
  </si>
  <si>
    <t>HIMS</t>
  </si>
  <si>
    <t>HICC Oahu</t>
  </si>
  <si>
    <t>HIOA</t>
  </si>
  <si>
    <t>MRO East</t>
  </si>
  <si>
    <t>MROE</t>
  </si>
  <si>
    <t>MRO West</t>
  </si>
  <si>
    <t>NPCC New England</t>
  </si>
  <si>
    <t>NEWE</t>
  </si>
  <si>
    <t>WECC Northwest</t>
  </si>
  <si>
    <t>NWPP</t>
  </si>
  <si>
    <t>NPCC NYC/Westchester</t>
  </si>
  <si>
    <t>NYCW</t>
  </si>
  <si>
    <t>NPCC Long Island</t>
  </si>
  <si>
    <t>NYLI</t>
  </si>
  <si>
    <t>NPCC Upstate NY</t>
  </si>
  <si>
    <t>NYUP</t>
  </si>
  <si>
    <t>Puerto Rico Miscellaneous</t>
  </si>
  <si>
    <t>PRMS</t>
  </si>
  <si>
    <t>RFC East</t>
  </si>
  <si>
    <t>RFCE</t>
  </si>
  <si>
    <t>RFC Michigan</t>
  </si>
  <si>
    <t>RFCM</t>
  </si>
  <si>
    <t>RFC West</t>
  </si>
  <si>
    <t>RFCW</t>
  </si>
  <si>
    <t>WECC Rockies</t>
  </si>
  <si>
    <t>RMPA</t>
  </si>
  <si>
    <t>SPP North</t>
  </si>
  <si>
    <t>SPNO</t>
  </si>
  <si>
    <t>SPP South</t>
  </si>
  <si>
    <t>SPSO</t>
  </si>
  <si>
    <t>SERC Mississippi Valley</t>
  </si>
  <si>
    <t>SRMV</t>
  </si>
  <si>
    <t>SERC Midwest</t>
  </si>
  <si>
    <t>SRMW</t>
  </si>
  <si>
    <t>SERC South</t>
  </si>
  <si>
    <t>SRSO</t>
  </si>
  <si>
    <t>SERC Tennessee Valley</t>
  </si>
  <si>
    <t>SRTV</t>
  </si>
  <si>
    <t>SERC Virginia/Carolina</t>
  </si>
  <si>
    <t>SRVC</t>
  </si>
  <si>
    <t>kg Recharged</t>
  </si>
  <si>
    <t>Pounds</t>
  </si>
  <si>
    <t>Kilograms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</si>
</sst>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_);_(* \(#,##0.0000\);_(* &quot;-&quot;??_);_(@_)"/>
  </numFmts>
  <fonts count="12">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b/>
      <sz val="16"/>
      <color theme="1"/>
      <name val="Calibri"/>
      <family val="2"/>
      <scheme val="minor"/>
    </font>
    <font>
      <sz val="10"/>
      <name val="Arial"/>
      <family val="2"/>
    </font>
    <font>
      <b/>
      <sz val="14"/>
      <color theme="1"/>
      <name val="Calibri"/>
      <family val="2"/>
      <scheme val="minor"/>
    </font>
    <font>
      <sz val="18"/>
      <color theme="1"/>
      <name val="Calibri"/>
      <family val="2"/>
      <scheme val="minor"/>
    </font>
    <font>
      <sz val="20"/>
      <color theme="1"/>
      <name val="Calibri"/>
      <family val="2"/>
      <scheme val="minor"/>
    </font>
    <font>
      <b/>
      <sz val="18"/>
      <color theme="1"/>
      <name val="Calibri"/>
      <family val="2"/>
      <scheme val="minor"/>
    </font>
  </fonts>
  <fills count="17">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0" fontId="1" fillId="2" borderId="0" xfId="0" applyFont="1" applyFill="1"/>
    <xf numFmtId="43" fontId="1" fillId="2" borderId="0" xfId="1" applyFont="1" applyFill="1"/>
    <xf numFmtId="0" fontId="0" fillId="4" borderId="0" xfId="0" applyFill="1"/>
    <xf numFmtId="0" fontId="0" fillId="5" borderId="0" xfId="0" applyFill="1"/>
    <xf numFmtId="43" fontId="0" fillId="4" borderId="0" xfId="1" applyFont="1" applyFill="1"/>
    <xf numFmtId="43" fontId="0" fillId="6" borderId="0" xfId="1" applyFont="1" applyFill="1"/>
    <xf numFmtId="0" fontId="3" fillId="0" borderId="0" xfId="2"/>
    <xf numFmtId="0" fontId="4" fillId="3" borderId="0" xfId="0" applyFont="1" applyFill="1"/>
    <xf numFmtId="0" fontId="0" fillId="7" borderId="0" xfId="0" applyFill="1"/>
    <xf numFmtId="0" fontId="0" fillId="6" borderId="0" xfId="0" applyFill="1"/>
    <xf numFmtId="0" fontId="6" fillId="6" borderId="0" xfId="0" applyFont="1" applyFill="1"/>
    <xf numFmtId="43" fontId="6" fillId="8" borderId="0" xfId="1" applyFont="1" applyFill="1"/>
    <xf numFmtId="0" fontId="6" fillId="9" borderId="0" xfId="0" applyFont="1" applyFill="1"/>
    <xf numFmtId="43" fontId="6" fillId="10" borderId="0" xfId="1" applyFont="1" applyFill="1"/>
    <xf numFmtId="43" fontId="0" fillId="0" borderId="0" xfId="1" applyFont="1" applyFill="1"/>
    <xf numFmtId="0" fontId="7" fillId="11" borderId="2" xfId="0" applyFont="1" applyFill="1" applyBorder="1"/>
    <xf numFmtId="0" fontId="7" fillId="7" borderId="1" xfId="0" applyFont="1" applyFill="1" applyBorder="1"/>
    <xf numFmtId="0" fontId="1" fillId="0" borderId="0" xfId="0" applyFont="1"/>
    <xf numFmtId="0" fontId="7" fillId="11" borderId="1" xfId="0" applyFont="1" applyFill="1" applyBorder="1"/>
    <xf numFmtId="0" fontId="0" fillId="12" borderId="0" xfId="0" applyFill="1"/>
    <xf numFmtId="43" fontId="7" fillId="7" borderId="1" xfId="1" applyFont="1" applyFill="1" applyBorder="1"/>
    <xf numFmtId="43" fontId="4" fillId="3" borderId="0" xfId="1" applyFont="1" applyFill="1"/>
    <xf numFmtId="43" fontId="0" fillId="0" borderId="0" xfId="1" applyFont="1"/>
    <xf numFmtId="43" fontId="0" fillId="0" borderId="0" xfId="1" applyFont="1" applyBorder="1"/>
    <xf numFmtId="0" fontId="7" fillId="7" borderId="0" xfId="0" applyFont="1" applyFill="1"/>
    <xf numFmtId="43" fontId="0" fillId="7" borderId="0" xfId="1" applyFont="1" applyFill="1"/>
    <xf numFmtId="43" fontId="0" fillId="7" borderId="0" xfId="0" applyNumberFormat="1" applyFill="1"/>
    <xf numFmtId="43" fontId="7" fillId="7" borderId="0" xfId="1" applyFont="1" applyFill="1" applyBorder="1"/>
    <xf numFmtId="0" fontId="6" fillId="14" borderId="0" xfId="0" applyFont="1" applyFill="1"/>
    <xf numFmtId="0" fontId="4" fillId="13" borderId="0" xfId="0" applyFont="1" applyFill="1"/>
    <xf numFmtId="0" fontId="8" fillId="15" borderId="0" xfId="0" applyFont="1" applyFill="1" applyAlignment="1">
      <alignment horizontal="center"/>
    </xf>
    <xf numFmtId="0" fontId="6" fillId="4" borderId="0" xfId="0" applyFont="1" applyFill="1"/>
    <xf numFmtId="0" fontId="9" fillId="0" borderId="0" xfId="0" applyFont="1" applyAlignment="1">
      <alignment horizontal="center" vertical="center" wrapText="1"/>
    </xf>
    <xf numFmtId="0" fontId="9" fillId="0" borderId="0" xfId="0" applyFont="1" applyAlignment="1">
      <alignment horizontal="center" vertical="top" wrapText="1"/>
    </xf>
    <xf numFmtId="0" fontId="8" fillId="5" borderId="0" xfId="0" applyFont="1" applyFill="1" applyAlignment="1">
      <alignment horizontal="center"/>
    </xf>
    <xf numFmtId="43" fontId="6" fillId="14" borderId="0" xfId="1" applyFont="1" applyFill="1"/>
    <xf numFmtId="43" fontId="6" fillId="6" borderId="0" xfId="1" applyFont="1" applyFill="1"/>
    <xf numFmtId="43" fontId="6" fillId="9" borderId="0" xfId="1" applyFont="1" applyFill="1"/>
    <xf numFmtId="43" fontId="8" fillId="15" borderId="0" xfId="1" applyFont="1" applyFill="1" applyAlignment="1">
      <alignment horizontal="center"/>
    </xf>
    <xf numFmtId="164" fontId="8" fillId="15" borderId="0" xfId="1" applyNumberFormat="1" applyFont="1" applyFill="1" applyAlignment="1">
      <alignment horizontal="center"/>
    </xf>
    <xf numFmtId="0" fontId="9" fillId="0" borderId="0" xfId="0" applyFont="1" applyAlignment="1">
      <alignment horizontal="center" vertical="center" wrapText="1"/>
    </xf>
    <xf numFmtId="0" fontId="9" fillId="16" borderId="0" xfId="0" applyFont="1" applyFill="1" applyAlignment="1">
      <alignment horizontal="center" vertical="center" wrapText="1"/>
    </xf>
    <xf numFmtId="0" fontId="9" fillId="0" borderId="0" xfId="0" applyFont="1" applyAlignment="1">
      <alignment horizontal="center" vertical="top" wrapText="1"/>
    </xf>
    <xf numFmtId="0" fontId="10" fillId="16" borderId="0" xfId="0" applyFont="1" applyFill="1" applyAlignment="1">
      <alignment horizontal="center" wrapText="1"/>
    </xf>
    <xf numFmtId="0" fontId="4" fillId="13" borderId="0" xfId="0" applyFont="1" applyFill="1" applyAlignment="1">
      <alignment horizontal="center" wrapText="1"/>
    </xf>
    <xf numFmtId="0" fontId="0" fillId="10" borderId="0" xfId="0" applyFill="1" applyAlignment="1">
      <alignment horizontal="center" vertical="top" wrapText="1"/>
    </xf>
    <xf numFmtId="43" fontId="6" fillId="14" borderId="0" xfId="1" applyFont="1" applyFill="1" applyAlignment="1">
      <alignment horizontal="center"/>
    </xf>
    <xf numFmtId="0" fontId="6" fillId="13" borderId="0" xfId="0" applyFont="1" applyFill="1" applyAlignment="1">
      <alignment horizontal="center"/>
    </xf>
    <xf numFmtId="0" fontId="1" fillId="13" borderId="0" xfId="0" applyFont="1" applyFill="1" applyAlignment="1">
      <alignment horizontal="left"/>
    </xf>
    <xf numFmtId="0" fontId="4" fillId="13" borderId="0" xfId="0" applyFont="1" applyFill="1" applyAlignment="1">
      <alignment horizontal="center" vertical="top" wrapText="1"/>
    </xf>
    <xf numFmtId="0" fontId="7" fillId="11" borderId="1" xfId="0" applyFont="1" applyFill="1" applyBorder="1" applyAlignment="1">
      <alignment horizontal="left" vertical="center"/>
    </xf>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solidFill>
                  <a:sysClr val="windowText" lastClr="000000"/>
                </a:solidFill>
              </a:rPr>
              <a:t>Metric</a:t>
            </a:r>
            <a:r>
              <a:rPr lang="en-US" sz="2000" baseline="0">
                <a:solidFill>
                  <a:sysClr val="windowText" lastClr="000000"/>
                </a:solidFill>
              </a:rPr>
              <a:t> Tons of Carbon Dioxide Equivalents by Category</a:t>
            </a:r>
            <a:endParaRPr lang="en-US" sz="2000">
              <a:solidFill>
                <a:sysClr val="windowText" lastClr="000000"/>
              </a:solidFill>
            </a:endParaRPr>
          </a:p>
        </c:rich>
      </c:tx>
      <c:layout>
        <c:manualLayout>
          <c:xMode val="edge"/>
          <c:yMode val="edge"/>
          <c:x val="0.16323759759651169"/>
          <c:y val="1.5340362789514117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12-44B3-8657-A821EE745A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9E-464C-96F8-3EE1D7CA1F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9E-464C-96F8-3EE1D7CA1F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9E-464C-96F8-3EE1D7CA1F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9E-464C-96F8-3EE1D7CA1FD7}"/>
              </c:ext>
            </c:extLst>
          </c:dPt>
          <c:dLbls>
            <c:dLbl>
              <c:idx val="0"/>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12-44B3-8657-A821EE745A49}"/>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Dashboard!$M$4:$Q$4</c:f>
              <c:strCache>
                <c:ptCount val="5"/>
                <c:pt idx="0">
                  <c:v>Vehicles</c:v>
                </c:pt>
                <c:pt idx="1">
                  <c:v>Equipment</c:v>
                </c:pt>
                <c:pt idx="2">
                  <c:v>Heating</c:v>
                </c:pt>
                <c:pt idx="3">
                  <c:v>Refrigerant</c:v>
                </c:pt>
                <c:pt idx="4">
                  <c:v>Electricity</c:v>
                </c:pt>
              </c:strCache>
            </c:strRef>
          </c:cat>
          <c:val>
            <c:numRef>
              <c:f>Dashboard!$M$5:$Q$5</c:f>
              <c:numCache>
                <c:formatCode>_(* #,##0.00_);_(* \(#,##0.00\);_(* "-"??_);_(@_)</c:formatCode>
                <c:ptCount val="5"/>
                <c:pt idx="0">
                  <c:v>#N/A</c:v>
                </c:pt>
                <c:pt idx="1">
                  <c:v>#N/A</c:v>
                </c:pt>
                <c:pt idx="2">
                  <c:v>#N/A</c:v>
                </c:pt>
                <c:pt idx="3">
                  <c:v>#N/A</c:v>
                </c:pt>
                <c:pt idx="4">
                  <c:v>#N/A</c:v>
                </c:pt>
              </c:numCache>
            </c:numRef>
          </c:val>
          <c:extLst>
            <c:ext xmlns:c16="http://schemas.microsoft.com/office/drawing/2014/chart" uri="{C3380CC4-5D6E-409C-BE32-E72D297353CC}">
              <c16:uniqueId val="{00000000-2112-44B3-8657-A821EE745A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133349</xdr:colOff>
      <xdr:row>6</xdr:row>
      <xdr:rowOff>14287</xdr:rowOff>
    </xdr:from>
    <xdr:to>
      <xdr:col>18</xdr:col>
      <xdr:colOff>0</xdr:colOff>
      <xdr:row>32</xdr:row>
      <xdr:rowOff>28575</xdr:rowOff>
    </xdr:to>
    <xdr:graphicFrame macro="">
      <xdr:nvGraphicFramePr>
        <xdr:cNvPr id="3" name="Chart 2">
          <a:extLst>
            <a:ext uri="{FF2B5EF4-FFF2-40B4-BE49-F238E27FC236}">
              <a16:creationId xmlns:a16="http://schemas.microsoft.com/office/drawing/2014/main" id="{62DCCC51-284E-EB06-94C1-B7D8DB90B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xdr:row>
      <xdr:rowOff>152400</xdr:rowOff>
    </xdr:from>
    <xdr:to>
      <xdr:col>16</xdr:col>
      <xdr:colOff>531048</xdr:colOff>
      <xdr:row>31</xdr:row>
      <xdr:rowOff>77208</xdr:rowOff>
    </xdr:to>
    <xdr:pic>
      <xdr:nvPicPr>
        <xdr:cNvPr id="2" name="Picture 1">
          <a:extLst>
            <a:ext uri="{FF2B5EF4-FFF2-40B4-BE49-F238E27FC236}">
              <a16:creationId xmlns:a16="http://schemas.microsoft.com/office/drawing/2014/main" id="{0014E558-F9FE-4493-B026-031BEF187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5" y="914400"/>
          <a:ext cx="6427023" cy="50683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11"/>
  <sheetViews>
    <sheetView tabSelected="1" workbookViewId="0">
      <selection activeCell="A12" sqref="A12"/>
    </sheetView>
  </sheetViews>
  <sheetFormatPr defaultRowHeight="15"/>
  <sheetData>
    <row r="1" spans="2:27">
      <c r="B1" s="44" t="s">
        <v>0</v>
      </c>
      <c r="C1" s="44"/>
      <c r="D1" s="44"/>
      <c r="E1" s="44"/>
      <c r="F1" s="44"/>
      <c r="G1" s="44"/>
      <c r="H1" s="44"/>
      <c r="I1" s="44"/>
      <c r="J1" s="44"/>
      <c r="K1" s="44"/>
      <c r="L1" s="44"/>
      <c r="M1" s="44"/>
      <c r="N1" s="44"/>
      <c r="O1" s="44"/>
      <c r="P1" s="44"/>
      <c r="Q1" s="44"/>
      <c r="R1" s="44"/>
      <c r="S1" s="44"/>
      <c r="T1" s="44"/>
      <c r="U1" s="44"/>
      <c r="V1" s="44"/>
      <c r="W1" s="44"/>
      <c r="X1" s="44"/>
      <c r="Y1" s="44"/>
      <c r="Z1" s="44"/>
      <c r="AA1" s="44"/>
    </row>
    <row r="2" spans="2:27">
      <c r="B2" s="44"/>
      <c r="C2" s="44"/>
      <c r="D2" s="44"/>
      <c r="E2" s="44"/>
      <c r="F2" s="44"/>
      <c r="G2" s="44"/>
      <c r="H2" s="44"/>
      <c r="I2" s="44"/>
      <c r="J2" s="44"/>
      <c r="K2" s="44"/>
      <c r="L2" s="44"/>
      <c r="M2" s="44"/>
      <c r="N2" s="44"/>
      <c r="O2" s="44"/>
      <c r="P2" s="44"/>
      <c r="Q2" s="44"/>
      <c r="R2" s="44"/>
      <c r="S2" s="44"/>
      <c r="T2" s="44"/>
      <c r="U2" s="44"/>
      <c r="V2" s="44"/>
      <c r="W2" s="44"/>
      <c r="X2" s="44"/>
      <c r="Y2" s="44"/>
      <c r="Z2" s="44"/>
      <c r="AA2" s="44"/>
    </row>
    <row r="3" spans="2:27">
      <c r="B3" s="41" t="s">
        <v>1</v>
      </c>
      <c r="C3" s="41"/>
      <c r="D3" s="41"/>
      <c r="E3" s="41"/>
      <c r="F3" s="41"/>
      <c r="G3" s="41"/>
      <c r="H3" s="41"/>
      <c r="I3" s="41"/>
      <c r="J3" s="41"/>
      <c r="K3" s="41"/>
      <c r="L3" s="41"/>
      <c r="M3" s="41"/>
      <c r="N3" s="41"/>
      <c r="O3" s="41"/>
      <c r="P3" s="41"/>
      <c r="Q3" s="41"/>
      <c r="R3" s="41"/>
      <c r="S3" s="41"/>
      <c r="T3" s="41"/>
      <c r="U3" s="41"/>
      <c r="V3" s="41"/>
      <c r="W3" s="41"/>
      <c r="X3" s="41"/>
      <c r="Y3" s="41"/>
      <c r="Z3" s="41"/>
      <c r="AA3" s="41"/>
    </row>
    <row r="4" spans="2:27">
      <c r="B4" s="41"/>
      <c r="C4" s="41"/>
      <c r="D4" s="41"/>
      <c r="E4" s="41"/>
      <c r="F4" s="41"/>
      <c r="G4" s="41"/>
      <c r="H4" s="41"/>
      <c r="I4" s="41"/>
      <c r="J4" s="41"/>
      <c r="K4" s="41"/>
      <c r="L4" s="41"/>
      <c r="M4" s="41"/>
      <c r="N4" s="41"/>
      <c r="O4" s="41"/>
      <c r="P4" s="41"/>
      <c r="Q4" s="41"/>
      <c r="R4" s="41"/>
      <c r="S4" s="41"/>
      <c r="T4" s="41"/>
      <c r="U4" s="41"/>
      <c r="V4" s="41"/>
      <c r="W4" s="41"/>
      <c r="X4" s="41"/>
      <c r="Y4" s="41"/>
      <c r="Z4" s="41"/>
      <c r="AA4" s="41"/>
    </row>
    <row r="5" spans="2:27">
      <c r="B5" s="41"/>
      <c r="C5" s="41"/>
      <c r="D5" s="41"/>
      <c r="E5" s="41"/>
      <c r="F5" s="41"/>
      <c r="G5" s="41"/>
      <c r="H5" s="41"/>
      <c r="I5" s="41"/>
      <c r="J5" s="41"/>
      <c r="K5" s="41"/>
      <c r="L5" s="41"/>
      <c r="M5" s="41"/>
      <c r="N5" s="41"/>
      <c r="O5" s="41"/>
      <c r="P5" s="41"/>
      <c r="Q5" s="41"/>
      <c r="R5" s="41"/>
      <c r="S5" s="41"/>
      <c r="T5" s="41"/>
      <c r="U5" s="41"/>
      <c r="V5" s="41"/>
      <c r="W5" s="41"/>
      <c r="X5" s="41"/>
      <c r="Y5" s="41"/>
      <c r="Z5" s="41"/>
      <c r="AA5" s="41"/>
    </row>
    <row r="6" spans="2:27">
      <c r="B6" s="41"/>
      <c r="C6" s="41"/>
      <c r="D6" s="41"/>
      <c r="E6" s="41"/>
      <c r="F6" s="41"/>
      <c r="G6" s="41"/>
      <c r="H6" s="41"/>
      <c r="I6" s="41"/>
      <c r="J6" s="41"/>
      <c r="K6" s="41"/>
      <c r="L6" s="41"/>
      <c r="M6" s="41"/>
      <c r="N6" s="41"/>
      <c r="O6" s="41"/>
      <c r="P6" s="41"/>
      <c r="Q6" s="41"/>
      <c r="R6" s="41"/>
      <c r="S6" s="41"/>
      <c r="T6" s="41"/>
      <c r="U6" s="41"/>
      <c r="V6" s="41"/>
      <c r="W6" s="41"/>
      <c r="X6" s="41"/>
      <c r="Y6" s="41"/>
      <c r="Z6" s="41"/>
      <c r="AA6" s="41"/>
    </row>
    <row r="7" spans="2:27">
      <c r="B7" s="41"/>
      <c r="C7" s="41"/>
      <c r="D7" s="41"/>
      <c r="E7" s="41"/>
      <c r="F7" s="41"/>
      <c r="G7" s="41"/>
      <c r="H7" s="41"/>
      <c r="I7" s="41"/>
      <c r="J7" s="41"/>
      <c r="K7" s="41"/>
      <c r="L7" s="41"/>
      <c r="M7" s="41"/>
      <c r="N7" s="41"/>
      <c r="O7" s="41"/>
      <c r="P7" s="41"/>
      <c r="Q7" s="41"/>
      <c r="R7" s="41"/>
      <c r="S7" s="41"/>
      <c r="T7" s="41"/>
      <c r="U7" s="41"/>
      <c r="V7" s="41"/>
      <c r="W7" s="41"/>
      <c r="X7" s="41"/>
      <c r="Y7" s="41"/>
      <c r="Z7" s="41"/>
      <c r="AA7" s="41"/>
    </row>
    <row r="8" spans="2:27">
      <c r="B8" s="41"/>
      <c r="C8" s="41"/>
      <c r="D8" s="41"/>
      <c r="E8" s="41"/>
      <c r="F8" s="41"/>
      <c r="G8" s="41"/>
      <c r="H8" s="41"/>
      <c r="I8" s="41"/>
      <c r="J8" s="41"/>
      <c r="K8" s="41"/>
      <c r="L8" s="41"/>
      <c r="M8" s="41"/>
      <c r="N8" s="41"/>
      <c r="O8" s="41"/>
      <c r="P8" s="41"/>
      <c r="Q8" s="41"/>
      <c r="R8" s="41"/>
      <c r="S8" s="41"/>
      <c r="T8" s="41"/>
      <c r="U8" s="41"/>
      <c r="V8" s="41"/>
      <c r="W8" s="41"/>
      <c r="X8" s="41"/>
      <c r="Y8" s="41"/>
      <c r="Z8" s="41"/>
      <c r="AA8" s="41"/>
    </row>
    <row r="9" spans="2:27">
      <c r="B9" s="41"/>
      <c r="C9" s="41"/>
      <c r="D9" s="41"/>
      <c r="E9" s="41"/>
      <c r="F9" s="41"/>
      <c r="G9" s="41"/>
      <c r="H9" s="41"/>
      <c r="I9" s="41"/>
      <c r="J9" s="41"/>
      <c r="K9" s="41"/>
      <c r="L9" s="41"/>
      <c r="M9" s="41"/>
      <c r="N9" s="41"/>
      <c r="O9" s="41"/>
      <c r="P9" s="41"/>
      <c r="Q9" s="41"/>
      <c r="R9" s="41"/>
      <c r="S9" s="41"/>
      <c r="T9" s="41"/>
      <c r="U9" s="41"/>
      <c r="V9" s="41"/>
      <c r="W9" s="41"/>
      <c r="X9" s="41"/>
      <c r="Y9" s="41"/>
      <c r="Z9" s="41"/>
      <c r="AA9" s="41"/>
    </row>
    <row r="10" spans="2:27">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2:27">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row>
    <row r="12" spans="2:27">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row>
    <row r="13" spans="2:27">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row>
    <row r="14" spans="2:27">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row>
    <row r="15" spans="2:27" ht="23.25">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row>
    <row r="16" spans="2:27" ht="23.25">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row>
    <row r="17" spans="2:27" ht="23.25">
      <c r="B17" s="42" t="s">
        <v>2</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row>
    <row r="18" spans="2:27">
      <c r="B18" s="41" t="s">
        <v>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row>
    <row r="19" spans="2:27">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2:27">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2:27">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2:27">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2:27">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2:2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2:27">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row>
    <row r="26" spans="2:27">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row>
    <row r="27" spans="2:27">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2:27">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row>
    <row r="29" spans="2:27">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row>
    <row r="30" spans="2:27" ht="23.25">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2:27" ht="23.25">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2:27" ht="18.75" customHeight="1">
      <c r="B32" s="42" t="s">
        <v>4</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2:27">
      <c r="B33" s="41" t="s">
        <v>5</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row>
    <row r="34" spans="2:27">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2:27">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2:27">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2:27">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2:27">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2:27">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2:27">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2:27">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2:27">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2:27">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row>
    <row r="44" spans="2:27">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2:27" ht="23.25">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row>
    <row r="46" spans="2:27" ht="23.25">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2:27" ht="18.75" customHeight="1">
      <c r="B47" s="42" t="s">
        <v>6</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2:27" ht="15" customHeight="1">
      <c r="B48" s="43" t="s">
        <v>7</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row>
    <row r="49" spans="2:27" ht="15" customHeight="1">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row>
    <row r="50" spans="2:27" ht="1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row r="51" spans="2:27" ht="15" customHeight="1">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2:27" ht="1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2:27" ht="18.75" customHeight="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2:27" ht="18.7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2:27" ht="18.7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2:27" ht="18.75" customHeight="1">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2:27" ht="18.75" customHeight="1">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2:27" ht="18.75" customHeight="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2:27" ht="18.75" customHeight="1">
      <c r="B59" s="42" t="s">
        <v>8</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row>
    <row r="60" spans="2:27">
      <c r="B60" s="41" t="s">
        <v>9</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row>
    <row r="61" spans="2:27">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2:27">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row>
    <row r="63" spans="2:27">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row>
    <row r="64" spans="2:27">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row>
    <row r="65" spans="2:27">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row>
    <row r="66" spans="2:27">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row>
    <row r="67" spans="2:27">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row>
    <row r="68" spans="2:27">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row>
    <row r="69" spans="2:27">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row>
    <row r="70" spans="2:27">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row>
    <row r="71" spans="2:27">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row>
    <row r="72" spans="2:27" ht="23.2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2:27" ht="23.2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2:27" ht="18.75" customHeight="1">
      <c r="B74" s="42" t="s">
        <v>10</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row>
    <row r="75" spans="2:27" ht="15" customHeight="1">
      <c r="B75" s="41" t="s">
        <v>11</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row>
    <row r="76" spans="2:27" ht="15" customHeight="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row>
    <row r="77" spans="2:27" ht="15" customHeight="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row>
    <row r="78" spans="2:27" ht="15" customHeight="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row>
    <row r="79" spans="2:27" ht="15" customHeight="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row>
    <row r="80" spans="2:27" ht="15" customHeight="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row>
    <row r="81" spans="2:27" ht="23.25" customHeight="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row>
    <row r="82" spans="2:27" ht="23.25" customHeight="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row>
    <row r="83" spans="2:27" ht="23.25" customHeight="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row>
    <row r="84" spans="2:27" ht="23.25" customHeight="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row>
    <row r="85" spans="2:27" ht="23.2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2:27" ht="23.2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2:27" ht="18.75" customHeight="1">
      <c r="B87" s="42" t="s">
        <v>12</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2:27" ht="15" customHeight="1">
      <c r="B88" s="41" t="s">
        <v>13</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row>
    <row r="89" spans="2:27" ht="15" customHeight="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row>
    <row r="90" spans="2:27" ht="15" customHeight="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row>
    <row r="91" spans="2:27" ht="15" customHeight="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row>
    <row r="92" spans="2:27" ht="15" customHeight="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row>
    <row r="93" spans="2:27" ht="15" customHeight="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row>
    <row r="94" spans="2:27" ht="23.25" customHeight="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row>
    <row r="95" spans="2:27" ht="23.25" customHeight="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row>
    <row r="96" spans="2:27" ht="23.25" customHeight="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row>
    <row r="97" spans="2:27" ht="23.25" customHeight="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row>
    <row r="98" spans="2:27" ht="23.2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2:27" ht="23.2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2:27" ht="23.25">
      <c r="B100" s="42" t="s">
        <v>14</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row>
    <row r="101" spans="2:27" ht="15" customHeight="1">
      <c r="B101" s="41" t="s">
        <v>15</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row>
    <row r="102" spans="2:27" ht="15" customHeight="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row>
    <row r="103" spans="2:27" ht="15" customHeight="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row>
    <row r="104" spans="2:27" ht="15" customHeight="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row>
    <row r="105" spans="2:27" ht="15" customHeight="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row>
    <row r="106" spans="2:27" ht="15" customHeight="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row>
    <row r="107" spans="2:27" ht="15" customHeight="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row>
    <row r="108" spans="2:27" ht="15" customHeight="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row>
    <row r="109" spans="2:27" ht="15" customHeight="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row>
    <row r="110" spans="2:27" ht="18.75" customHeight="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row>
    <row r="111" spans="2:27" ht="18.75" customHeight="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row>
  </sheetData>
  <mergeCells count="16">
    <mergeCell ref="B1:AA2"/>
    <mergeCell ref="B17:AA17"/>
    <mergeCell ref="B32:AA32"/>
    <mergeCell ref="B47:AA47"/>
    <mergeCell ref="B18:AA29"/>
    <mergeCell ref="B48:AA56"/>
    <mergeCell ref="B88:AA97"/>
    <mergeCell ref="B3:AA14"/>
    <mergeCell ref="B33:AA44"/>
    <mergeCell ref="B60:AA71"/>
    <mergeCell ref="B101:AA111"/>
    <mergeCell ref="B59:AA59"/>
    <mergeCell ref="B74:AA74"/>
    <mergeCell ref="B87:AA87"/>
    <mergeCell ref="B100:AA100"/>
    <mergeCell ref="B75:AA8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D4D1-5762-4295-805F-C0A1390BC57F}">
  <dimension ref="B1:AC47"/>
  <sheetViews>
    <sheetView topLeftCell="J1" workbookViewId="0">
      <selection activeCell="M5" sqref="M5"/>
    </sheetView>
  </sheetViews>
  <sheetFormatPr defaultRowHeight="15"/>
  <cols>
    <col min="2" max="2" width="7.7109375" bestFit="1" customWidth="1"/>
    <col min="3" max="3" width="14" style="23" bestFit="1" customWidth="1"/>
    <col min="4" max="4" width="17" style="23" bestFit="1" customWidth="1"/>
    <col min="5" max="5" width="13" style="23" bestFit="1" customWidth="1"/>
    <col min="6" max="6" width="18" style="23" bestFit="1" customWidth="1"/>
    <col min="7" max="7" width="15.85546875" style="23" bestFit="1" customWidth="1"/>
    <col min="8" max="8" width="21" style="23" bestFit="1" customWidth="1"/>
    <col min="9" max="9" width="22.42578125" style="23" bestFit="1" customWidth="1"/>
    <col min="13" max="13" width="15" customWidth="1"/>
    <col min="14" max="14" width="19" customWidth="1"/>
    <col min="15" max="15" width="22.28515625" customWidth="1"/>
    <col min="16" max="16" width="17.42578125" customWidth="1"/>
    <col min="17" max="17" width="21.140625" customWidth="1"/>
    <col min="18" max="18" width="22.7109375" customWidth="1"/>
  </cols>
  <sheetData>
    <row r="1" spans="2:29" ht="21">
      <c r="B1" s="48" t="s">
        <v>16</v>
      </c>
      <c r="C1" s="48"/>
      <c r="D1" s="48"/>
      <c r="E1" s="48"/>
      <c r="F1" s="48"/>
      <c r="G1" s="48"/>
      <c r="H1" s="48"/>
      <c r="I1" s="48"/>
    </row>
    <row r="2" spans="2:29" ht="21" customHeight="1">
      <c r="B2" s="29"/>
      <c r="C2" s="47" t="s">
        <v>17</v>
      </c>
      <c r="D2" s="47"/>
      <c r="E2" s="47"/>
      <c r="F2" s="47"/>
      <c r="G2" s="36" t="s">
        <v>18</v>
      </c>
      <c r="H2" s="36"/>
      <c r="I2" s="36"/>
      <c r="T2" s="50" t="s">
        <v>19</v>
      </c>
      <c r="U2" s="50"/>
      <c r="V2" s="50"/>
      <c r="X2" s="46" t="s">
        <v>20</v>
      </c>
      <c r="Y2" s="46"/>
      <c r="Z2" s="46"/>
      <c r="AA2" s="46"/>
    </row>
    <row r="3" spans="2:29" ht="21">
      <c r="B3" s="11" t="s">
        <v>21</v>
      </c>
      <c r="C3" s="37" t="s">
        <v>4</v>
      </c>
      <c r="D3" s="37" t="s">
        <v>6</v>
      </c>
      <c r="E3" s="37" t="s">
        <v>8</v>
      </c>
      <c r="F3" s="37" t="s">
        <v>10</v>
      </c>
      <c r="G3" s="37" t="s">
        <v>22</v>
      </c>
      <c r="H3" s="38" t="s">
        <v>23</v>
      </c>
      <c r="I3" s="38" t="s">
        <v>24</v>
      </c>
      <c r="M3" s="30" t="s">
        <v>25</v>
      </c>
      <c r="N3" s="35"/>
      <c r="O3" s="49" t="s">
        <v>26</v>
      </c>
      <c r="P3" s="49"/>
      <c r="Q3" s="49"/>
      <c r="R3" s="49"/>
      <c r="T3" s="50"/>
      <c r="U3" s="50"/>
      <c r="V3" s="50"/>
      <c r="X3" s="46"/>
      <c r="Y3" s="46"/>
      <c r="Z3" s="46"/>
      <c r="AA3" s="46"/>
    </row>
    <row r="4" spans="2:29" ht="21">
      <c r="B4" s="32"/>
      <c r="C4" s="12">
        <f>SUMIF(Vehicles!B:B,Dashboard!B4,Vehicles!L:L)</f>
        <v>0</v>
      </c>
      <c r="D4" s="12">
        <f>SUMIF(Equipment!B:B,Dashboard!B4,Equipment!I:I)</f>
        <v>0</v>
      </c>
      <c r="E4" s="12">
        <f>SUMIF(Heating!B:B,Dashboard!B4,Heating!F:F)</f>
        <v>0</v>
      </c>
      <c r="F4" s="12">
        <f>SUMIF(Refrigerant!B:B,Dashboard!B4,Refrigerant!F:F)</f>
        <v>0</v>
      </c>
      <c r="G4" s="12">
        <f>SUMIF(Electricity!B:B,Dashboard!B4,Electricity!F:F)</f>
        <v>0</v>
      </c>
      <c r="H4" s="14">
        <f>I4*1000</f>
        <v>0</v>
      </c>
      <c r="I4" s="14">
        <f>SUM(C4:G4)</f>
        <v>0</v>
      </c>
      <c r="M4" s="11" t="s">
        <v>4</v>
      </c>
      <c r="N4" s="11" t="s">
        <v>6</v>
      </c>
      <c r="O4" s="11" t="s">
        <v>8</v>
      </c>
      <c r="P4" s="11" t="s">
        <v>10</v>
      </c>
      <c r="Q4" s="11" t="s">
        <v>22</v>
      </c>
      <c r="R4" s="13" t="s">
        <v>24</v>
      </c>
      <c r="T4" s="50"/>
      <c r="U4" s="50"/>
      <c r="V4" s="50"/>
      <c r="X4" s="46"/>
      <c r="Y4" s="46"/>
      <c r="Z4" s="46"/>
      <c r="AA4" s="46"/>
    </row>
    <row r="5" spans="2:29" ht="21" customHeight="1">
      <c r="B5" s="32"/>
      <c r="C5" s="12">
        <f>SUMIF(Vehicles!B:B,Dashboard!B5,Vehicles!L:L)</f>
        <v>0</v>
      </c>
      <c r="D5" s="12">
        <f>SUMIF(Equipment!B:B,Dashboard!B5,Equipment!I:I)</f>
        <v>0</v>
      </c>
      <c r="E5" s="12">
        <f>SUMIF(Heating!B:B,Dashboard!B5,Heating!F:F)</f>
        <v>0</v>
      </c>
      <c r="F5" s="12">
        <f>SUMIF(Refrigerant!B:B,Dashboard!B5,Refrigerant!F:F)</f>
        <v>0</v>
      </c>
      <c r="G5" s="12">
        <f>SUMIF(Electricity!B:B,Dashboard!B5,Electricity!F:F)</f>
        <v>0</v>
      </c>
      <c r="H5" s="14">
        <f t="shared" ref="H5:H47" si="0">I5*1000</f>
        <v>0</v>
      </c>
      <c r="I5" s="14">
        <f t="shared" ref="I5:I47" si="1">SUM(C5:G5)</f>
        <v>0</v>
      </c>
      <c r="M5" s="12" t="e">
        <f>VLOOKUP($N$3,$B$4:$I$47,2,FALSE)</f>
        <v>#N/A</v>
      </c>
      <c r="N5" s="12" t="e">
        <f>VLOOKUP($N$3,$B$4:$I$47,3,FALSE)</f>
        <v>#N/A</v>
      </c>
      <c r="O5" s="12" t="e">
        <f>VLOOKUP($N$3,$B$4:$I$47,4,FALSE)</f>
        <v>#N/A</v>
      </c>
      <c r="P5" s="12" t="e">
        <f>VLOOKUP($N$3,$B$4:$I$47,5,FALSE)</f>
        <v>#N/A</v>
      </c>
      <c r="Q5" s="12" t="e">
        <f>VLOOKUP($N$3,$B$4:$I$47,6,FALSE)</f>
        <v>#N/A</v>
      </c>
      <c r="R5" s="14" t="e">
        <f>VLOOKUP($N$3,$B$4:$I$47,8,FALSE)</f>
        <v>#N/A</v>
      </c>
      <c r="T5" s="40" t="e">
        <f>(R5*2205)/36.4</f>
        <v>#N/A</v>
      </c>
      <c r="U5" s="31" t="s">
        <v>27</v>
      </c>
      <c r="X5" s="46"/>
      <c r="Y5" s="46"/>
      <c r="Z5" s="46"/>
      <c r="AA5" s="46"/>
    </row>
    <row r="6" spans="2:29" ht="21">
      <c r="B6" s="32"/>
      <c r="C6" s="12">
        <f>SUMIF(Vehicles!B:B,Dashboard!B6,Vehicles!L:L)</f>
        <v>0</v>
      </c>
      <c r="D6" s="12">
        <f>SUMIF(Equipment!B:B,Dashboard!B6,Equipment!I:I)</f>
        <v>0</v>
      </c>
      <c r="E6" s="12">
        <f>SUMIF(Heating!B:B,Dashboard!B6,Heating!F:F)</f>
        <v>0</v>
      </c>
      <c r="F6" s="12">
        <f>SUMIF(Refrigerant!B:B,Dashboard!B6,Refrigerant!F:F)</f>
        <v>0</v>
      </c>
      <c r="G6" s="12">
        <f>SUMIF(Electricity!B:B,Dashboard!B6,Electricity!F:F)</f>
        <v>0</v>
      </c>
      <c r="H6" s="14">
        <f t="shared" si="0"/>
        <v>0</v>
      </c>
      <c r="I6" s="14">
        <f t="shared" si="1"/>
        <v>0</v>
      </c>
    </row>
    <row r="7" spans="2:29" ht="21" customHeight="1">
      <c r="B7" s="32"/>
      <c r="C7" s="12">
        <f>SUMIF(Vehicles!B:B,Dashboard!B7,Vehicles!L:L)</f>
        <v>0</v>
      </c>
      <c r="D7" s="12">
        <f>SUMIF(Equipment!B:B,Dashboard!B7,Equipment!I:I)</f>
        <v>0</v>
      </c>
      <c r="E7" s="12">
        <f>SUMIF(Heating!B:B,Dashboard!B7,Heating!F:F)</f>
        <v>0</v>
      </c>
      <c r="F7" s="12">
        <f>SUMIF(Refrigerant!B:B,Dashboard!B7,Refrigerant!F:F)</f>
        <v>0</v>
      </c>
      <c r="G7" s="12">
        <f>SUMIF(Electricity!B:B,Dashboard!B7,Electricity!F:F)</f>
        <v>0</v>
      </c>
      <c r="H7" s="14">
        <f t="shared" si="0"/>
        <v>0</v>
      </c>
      <c r="I7" s="14">
        <f t="shared" si="1"/>
        <v>0</v>
      </c>
      <c r="T7" s="45" t="s">
        <v>28</v>
      </c>
      <c r="U7" s="45"/>
      <c r="V7" s="45"/>
      <c r="X7" s="46" t="s">
        <v>29</v>
      </c>
      <c r="Y7" s="46"/>
      <c r="Z7" s="46"/>
      <c r="AA7" s="46"/>
      <c r="AB7" s="46"/>
      <c r="AC7" s="46"/>
    </row>
    <row r="8" spans="2:29" ht="21">
      <c r="B8" s="32"/>
      <c r="C8" s="12">
        <f>SUMIF(Vehicles!B:B,Dashboard!B8,Vehicles!L:L)</f>
        <v>0</v>
      </c>
      <c r="D8" s="12">
        <f>SUMIF(Equipment!B:B,Dashboard!B8,Equipment!I:I)</f>
        <v>0</v>
      </c>
      <c r="E8" s="12">
        <f>SUMIF(Heating!B:B,Dashboard!B8,Heating!F:F)</f>
        <v>0</v>
      </c>
      <c r="F8" s="12">
        <f>SUMIF(Refrigerant!B:B,Dashboard!B8,Refrigerant!F:F)</f>
        <v>0</v>
      </c>
      <c r="G8" s="12">
        <f>SUMIF(Electricity!B:B,Dashboard!B8,Electricity!F:F)</f>
        <v>0</v>
      </c>
      <c r="H8" s="14">
        <f t="shared" si="0"/>
        <v>0</v>
      </c>
      <c r="I8" s="14">
        <f t="shared" si="1"/>
        <v>0</v>
      </c>
      <c r="T8" s="45"/>
      <c r="U8" s="45"/>
      <c r="V8" s="45"/>
      <c r="X8" s="46"/>
      <c r="Y8" s="46"/>
      <c r="Z8" s="46"/>
      <c r="AA8" s="46"/>
      <c r="AB8" s="46"/>
      <c r="AC8" s="46"/>
    </row>
    <row r="9" spans="2:29" ht="21">
      <c r="B9" s="32"/>
      <c r="C9" s="12">
        <f>SUMIF(Vehicles!B:B,Dashboard!B9,Vehicles!L:L)</f>
        <v>0</v>
      </c>
      <c r="D9" s="12">
        <f>SUMIF(Equipment!B:B,Dashboard!B9,Equipment!I:I)</f>
        <v>0</v>
      </c>
      <c r="E9" s="12">
        <f>SUMIF(Heating!B:B,Dashboard!B9,Heating!F:F)</f>
        <v>0</v>
      </c>
      <c r="F9" s="12">
        <f>SUMIF(Refrigerant!B:B,Dashboard!B9,Refrigerant!F:F)</f>
        <v>0</v>
      </c>
      <c r="G9" s="12">
        <f>SUMIF(Electricity!B:B,Dashboard!B9,Electricity!F:F)</f>
        <v>0</v>
      </c>
      <c r="H9" s="14">
        <f t="shared" si="0"/>
        <v>0</v>
      </c>
      <c r="I9" s="14">
        <f t="shared" si="1"/>
        <v>0</v>
      </c>
      <c r="T9" s="45"/>
      <c r="U9" s="45"/>
      <c r="V9" s="45"/>
      <c r="X9" s="46"/>
      <c r="Y9" s="46"/>
      <c r="Z9" s="46"/>
      <c r="AA9" s="46"/>
      <c r="AB9" s="46"/>
      <c r="AC9" s="46"/>
    </row>
    <row r="10" spans="2:29" ht="21">
      <c r="B10" s="32"/>
      <c r="C10" s="12">
        <f>SUMIF(Vehicles!B:B,Dashboard!B10,Vehicles!L:L)</f>
        <v>0</v>
      </c>
      <c r="D10" s="12">
        <f>SUMIF(Equipment!B:B,Dashboard!B10,Equipment!I:I)</f>
        <v>0</v>
      </c>
      <c r="E10" s="12">
        <f>SUMIF(Heating!B:B,Dashboard!B10,Heating!F:F)</f>
        <v>0</v>
      </c>
      <c r="F10" s="12">
        <f>SUMIF(Refrigerant!B:B,Dashboard!B10,Refrigerant!F:F)</f>
        <v>0</v>
      </c>
      <c r="G10" s="12">
        <f>SUMIF(Electricity!B:B,Dashboard!B10,Electricity!F:F)</f>
        <v>0</v>
      </c>
      <c r="H10" s="14">
        <f t="shared" si="0"/>
        <v>0</v>
      </c>
      <c r="I10" s="14">
        <f t="shared" si="1"/>
        <v>0</v>
      </c>
      <c r="T10" s="39" t="e">
        <f>R5/4.2</f>
        <v>#N/A</v>
      </c>
      <c r="U10" s="31" t="s">
        <v>30</v>
      </c>
      <c r="X10" s="46"/>
      <c r="Y10" s="46"/>
      <c r="Z10" s="46"/>
      <c r="AA10" s="46"/>
      <c r="AB10" s="46"/>
      <c r="AC10" s="46"/>
    </row>
    <row r="11" spans="2:29" ht="21">
      <c r="B11" s="32"/>
      <c r="C11" s="12">
        <f>SUMIF(Vehicles!B:B,Dashboard!B11,Vehicles!L:L)</f>
        <v>0</v>
      </c>
      <c r="D11" s="12">
        <f>SUMIF(Equipment!B:B,Dashboard!B11,Equipment!I:I)</f>
        <v>0</v>
      </c>
      <c r="E11" s="12">
        <f>SUMIF(Heating!B:B,Dashboard!B11,Heating!F:F)</f>
        <v>0</v>
      </c>
      <c r="F11" s="12">
        <f>SUMIF(Refrigerant!B:B,Dashboard!B11,Refrigerant!F:F)</f>
        <v>0</v>
      </c>
      <c r="G11" s="12">
        <f>SUMIF(Electricity!B:B,Dashboard!B11,Electricity!F:F)</f>
        <v>0</v>
      </c>
      <c r="H11" s="14">
        <f t="shared" si="0"/>
        <v>0</v>
      </c>
      <c r="I11" s="14">
        <f t="shared" si="1"/>
        <v>0</v>
      </c>
      <c r="X11" s="46"/>
      <c r="Y11" s="46"/>
      <c r="Z11" s="46"/>
      <c r="AA11" s="46"/>
      <c r="AB11" s="46"/>
      <c r="AC11" s="46"/>
    </row>
    <row r="12" spans="2:29" ht="21">
      <c r="B12" s="32"/>
      <c r="C12" s="12">
        <f>SUMIF(Vehicles!B:B,Dashboard!B12,Vehicles!L:L)</f>
        <v>0</v>
      </c>
      <c r="D12" s="12">
        <f>SUMIF(Equipment!B:B,Dashboard!B12,Equipment!I:I)</f>
        <v>0</v>
      </c>
      <c r="E12" s="12">
        <f>SUMIF(Heating!B:B,Dashboard!B12,Heating!F:F)</f>
        <v>0</v>
      </c>
      <c r="F12" s="12">
        <f>SUMIF(Refrigerant!B:B,Dashboard!B12,Refrigerant!F:F)</f>
        <v>0</v>
      </c>
      <c r="G12" s="12">
        <f>SUMIF(Electricity!B:B,Dashboard!B12,Electricity!F:F)</f>
        <v>0</v>
      </c>
      <c r="H12" s="14">
        <f t="shared" si="0"/>
        <v>0</v>
      </c>
      <c r="I12" s="14">
        <f t="shared" si="1"/>
        <v>0</v>
      </c>
      <c r="X12" s="46"/>
      <c r="Y12" s="46"/>
      <c r="Z12" s="46"/>
      <c r="AA12" s="46"/>
      <c r="AB12" s="46"/>
      <c r="AC12" s="46"/>
    </row>
    <row r="13" spans="2:29" ht="21">
      <c r="B13" s="32"/>
      <c r="C13" s="12">
        <f>SUMIF(Vehicles!B:B,Dashboard!B13,Vehicles!L:L)</f>
        <v>0</v>
      </c>
      <c r="D13" s="12">
        <f>SUMIF(Equipment!B:B,Dashboard!B13,Equipment!I:I)</f>
        <v>0</v>
      </c>
      <c r="E13" s="12">
        <f>SUMIF(Heating!B:B,Dashboard!B13,Heating!F:F)</f>
        <v>0</v>
      </c>
      <c r="F13" s="12">
        <f>SUMIF(Refrigerant!B:B,Dashboard!B13,Refrigerant!F:F)</f>
        <v>0</v>
      </c>
      <c r="G13" s="12">
        <f>SUMIF(Electricity!B:B,Dashboard!B13,Electricity!F:F)</f>
        <v>0</v>
      </c>
      <c r="H13" s="14">
        <f t="shared" si="0"/>
        <v>0</v>
      </c>
      <c r="I13" s="14">
        <f t="shared" si="1"/>
        <v>0</v>
      </c>
      <c r="X13" s="46"/>
      <c r="Y13" s="46"/>
      <c r="Z13" s="46"/>
      <c r="AA13" s="46"/>
      <c r="AB13" s="46"/>
      <c r="AC13" s="46"/>
    </row>
    <row r="14" spans="2:29" ht="21">
      <c r="B14" s="32"/>
      <c r="C14" s="12">
        <f>SUMIF(Vehicles!B:B,Dashboard!B14,Vehicles!L:L)</f>
        <v>0</v>
      </c>
      <c r="D14" s="12">
        <f>SUMIF(Equipment!B:B,Dashboard!B14,Equipment!I:I)</f>
        <v>0</v>
      </c>
      <c r="E14" s="12">
        <f>SUMIF(Heating!B:B,Dashboard!B14,Heating!F:F)</f>
        <v>0</v>
      </c>
      <c r="F14" s="12">
        <f>SUMIF(Refrigerant!B:B,Dashboard!B14,Refrigerant!F:F)</f>
        <v>0</v>
      </c>
      <c r="G14" s="12">
        <f>SUMIF(Electricity!B:B,Dashboard!B14,Electricity!F:F)</f>
        <v>0</v>
      </c>
      <c r="H14" s="14">
        <f t="shared" si="0"/>
        <v>0</v>
      </c>
      <c r="I14" s="14">
        <f t="shared" si="1"/>
        <v>0</v>
      </c>
      <c r="X14" s="46"/>
      <c r="Y14" s="46"/>
      <c r="Z14" s="46"/>
      <c r="AA14" s="46"/>
      <c r="AB14" s="46"/>
      <c r="AC14" s="46"/>
    </row>
    <row r="15" spans="2:29" ht="21">
      <c r="B15" s="32"/>
      <c r="C15" s="12">
        <f>SUMIF(Vehicles!B:B,Dashboard!B15,Vehicles!L:L)</f>
        <v>0</v>
      </c>
      <c r="D15" s="12">
        <f>SUMIF(Equipment!B:B,Dashboard!B15,Equipment!I:I)</f>
        <v>0</v>
      </c>
      <c r="E15" s="12">
        <f>SUMIF(Heating!B:B,Dashboard!B15,Heating!F:F)</f>
        <v>0</v>
      </c>
      <c r="F15" s="12">
        <f>SUMIF(Refrigerant!B:B,Dashboard!B15,Refrigerant!F:F)</f>
        <v>0</v>
      </c>
      <c r="G15" s="12">
        <f>SUMIF(Electricity!B:B,Dashboard!B15,Electricity!F:F)</f>
        <v>0</v>
      </c>
      <c r="H15" s="14">
        <f t="shared" si="0"/>
        <v>0</v>
      </c>
      <c r="I15" s="14">
        <f t="shared" si="1"/>
        <v>0</v>
      </c>
    </row>
    <row r="16" spans="2:29" ht="21">
      <c r="B16" s="32"/>
      <c r="C16" s="12">
        <f>SUMIF(Vehicles!B:B,Dashboard!B16,Vehicles!L:L)</f>
        <v>0</v>
      </c>
      <c r="D16" s="12">
        <f>SUMIF(Equipment!B:B,Dashboard!B16,Equipment!I:I)</f>
        <v>0</v>
      </c>
      <c r="E16" s="12">
        <f>SUMIF(Heating!B:B,Dashboard!B16,Heating!F:F)</f>
        <v>0</v>
      </c>
      <c r="F16" s="12">
        <f>SUMIF(Refrigerant!B:B,Dashboard!B16,Refrigerant!F:F)</f>
        <v>0</v>
      </c>
      <c r="G16" s="12">
        <f>SUMIF(Electricity!B:B,Dashboard!B16,Electricity!F:F)</f>
        <v>0</v>
      </c>
      <c r="H16" s="14">
        <f t="shared" si="0"/>
        <v>0</v>
      </c>
      <c r="I16" s="14">
        <f t="shared" si="1"/>
        <v>0</v>
      </c>
    </row>
    <row r="17" spans="2:9" ht="21">
      <c r="B17" s="32"/>
      <c r="C17" s="12">
        <f>SUMIF(Vehicles!B:B,Dashboard!B17,Vehicles!L:L)</f>
        <v>0</v>
      </c>
      <c r="D17" s="12">
        <f>SUMIF(Equipment!B:B,Dashboard!B17,Equipment!I:I)</f>
        <v>0</v>
      </c>
      <c r="E17" s="12">
        <f>SUMIF(Heating!B:B,Dashboard!B17,Heating!F:F)</f>
        <v>0</v>
      </c>
      <c r="F17" s="12">
        <f>SUMIF(Refrigerant!B:B,Dashboard!B17,Refrigerant!F:F)</f>
        <v>0</v>
      </c>
      <c r="G17" s="12">
        <f>SUMIF(Electricity!B:B,Dashboard!B17,Electricity!F:F)</f>
        <v>0</v>
      </c>
      <c r="H17" s="14">
        <f t="shared" si="0"/>
        <v>0</v>
      </c>
      <c r="I17" s="14">
        <f t="shared" si="1"/>
        <v>0</v>
      </c>
    </row>
    <row r="18" spans="2:9" ht="21">
      <c r="B18" s="32"/>
      <c r="C18" s="12">
        <f>SUMIF(Vehicles!B:B,Dashboard!B18,Vehicles!L:L)</f>
        <v>0</v>
      </c>
      <c r="D18" s="12">
        <f>SUMIF(Equipment!B:B,Dashboard!B18,Equipment!I:I)</f>
        <v>0</v>
      </c>
      <c r="E18" s="12">
        <f>SUMIF(Heating!B:B,Dashboard!B18,Heating!F:F)</f>
        <v>0</v>
      </c>
      <c r="F18" s="12">
        <f>SUMIF(Refrigerant!B:B,Dashboard!B18,Refrigerant!F:F)</f>
        <v>0</v>
      </c>
      <c r="G18" s="12">
        <f>SUMIF(Electricity!B:B,Dashboard!B18,Electricity!F:F)</f>
        <v>0</v>
      </c>
      <c r="H18" s="14">
        <f t="shared" si="0"/>
        <v>0</v>
      </c>
      <c r="I18" s="14">
        <f t="shared" si="1"/>
        <v>0</v>
      </c>
    </row>
    <row r="19" spans="2:9" ht="21">
      <c r="B19" s="32"/>
      <c r="C19" s="12">
        <f>SUMIF(Vehicles!B:B,Dashboard!B19,Vehicles!L:L)</f>
        <v>0</v>
      </c>
      <c r="D19" s="12">
        <f>SUMIF(Equipment!B:B,Dashboard!B19,Equipment!I:I)</f>
        <v>0</v>
      </c>
      <c r="E19" s="12">
        <f>SUMIF(Heating!B:B,Dashboard!B19,Heating!F:F)</f>
        <v>0</v>
      </c>
      <c r="F19" s="12">
        <f>SUMIF(Refrigerant!B:B,Dashboard!B19,Refrigerant!F:F)</f>
        <v>0</v>
      </c>
      <c r="G19" s="12">
        <f>SUMIF(Electricity!B:B,Dashboard!B19,Electricity!F:F)</f>
        <v>0</v>
      </c>
      <c r="H19" s="14">
        <f t="shared" si="0"/>
        <v>0</v>
      </c>
      <c r="I19" s="14">
        <f t="shared" si="1"/>
        <v>0</v>
      </c>
    </row>
    <row r="20" spans="2:9" ht="21">
      <c r="B20" s="32"/>
      <c r="C20" s="12">
        <f>SUMIF(Vehicles!B:B,Dashboard!B20,Vehicles!L:L)</f>
        <v>0</v>
      </c>
      <c r="D20" s="12">
        <f>SUMIF(Equipment!B:B,Dashboard!B20,Equipment!I:I)</f>
        <v>0</v>
      </c>
      <c r="E20" s="12">
        <f>SUMIF(Heating!B:B,Dashboard!B20,Heating!F:F)</f>
        <v>0</v>
      </c>
      <c r="F20" s="12">
        <f>SUMIF(Refrigerant!B:B,Dashboard!B20,Refrigerant!F:F)</f>
        <v>0</v>
      </c>
      <c r="G20" s="12">
        <f>SUMIF(Electricity!B:B,Dashboard!B20,Electricity!F:F)</f>
        <v>0</v>
      </c>
      <c r="H20" s="14">
        <f t="shared" si="0"/>
        <v>0</v>
      </c>
      <c r="I20" s="14">
        <f t="shared" si="1"/>
        <v>0</v>
      </c>
    </row>
    <row r="21" spans="2:9" ht="21">
      <c r="B21" s="32"/>
      <c r="C21" s="12">
        <f>SUMIF(Vehicles!B:B,Dashboard!B21,Vehicles!L:L)</f>
        <v>0</v>
      </c>
      <c r="D21" s="12">
        <f>SUMIF(Equipment!B:B,Dashboard!B21,Equipment!I:I)</f>
        <v>0</v>
      </c>
      <c r="E21" s="12">
        <f>SUMIF(Heating!B:B,Dashboard!B21,Heating!F:F)</f>
        <v>0</v>
      </c>
      <c r="F21" s="12">
        <f>SUMIF(Refrigerant!B:B,Dashboard!B21,Refrigerant!F:F)</f>
        <v>0</v>
      </c>
      <c r="G21" s="12">
        <f>SUMIF(Electricity!B:B,Dashboard!B21,Electricity!F:F)</f>
        <v>0</v>
      </c>
      <c r="H21" s="14">
        <f t="shared" si="0"/>
        <v>0</v>
      </c>
      <c r="I21" s="14">
        <f t="shared" si="1"/>
        <v>0</v>
      </c>
    </row>
    <row r="22" spans="2:9" ht="21">
      <c r="B22" s="32"/>
      <c r="C22" s="12">
        <f>SUMIF(Vehicles!B:B,Dashboard!B22,Vehicles!L:L)</f>
        <v>0</v>
      </c>
      <c r="D22" s="12">
        <f>SUMIF(Equipment!B:B,Dashboard!B22,Equipment!I:I)</f>
        <v>0</v>
      </c>
      <c r="E22" s="12">
        <f>SUMIF(Heating!B:B,Dashboard!B22,Heating!F:F)</f>
        <v>0</v>
      </c>
      <c r="F22" s="12">
        <f>SUMIF(Refrigerant!B:B,Dashboard!B22,Refrigerant!F:F)</f>
        <v>0</v>
      </c>
      <c r="G22" s="12">
        <f>SUMIF(Electricity!B:B,Dashboard!B22,Electricity!F:F)</f>
        <v>0</v>
      </c>
      <c r="H22" s="14">
        <f t="shared" si="0"/>
        <v>0</v>
      </c>
      <c r="I22" s="14">
        <f t="shared" si="1"/>
        <v>0</v>
      </c>
    </row>
    <row r="23" spans="2:9" ht="21">
      <c r="B23" s="32"/>
      <c r="C23" s="12">
        <f>SUMIF(Vehicles!B:B,Dashboard!B23,Vehicles!L:L)</f>
        <v>0</v>
      </c>
      <c r="D23" s="12">
        <f>SUMIF(Equipment!B:B,Dashboard!B23,Equipment!I:I)</f>
        <v>0</v>
      </c>
      <c r="E23" s="12">
        <f>SUMIF(Heating!B:B,Dashboard!B23,Heating!F:F)</f>
        <v>0</v>
      </c>
      <c r="F23" s="12">
        <f>SUMIF(Refrigerant!B:B,Dashboard!B23,Refrigerant!F:F)</f>
        <v>0</v>
      </c>
      <c r="G23" s="12">
        <f>SUMIF(Electricity!B:B,Dashboard!B23,Electricity!F:F)</f>
        <v>0</v>
      </c>
      <c r="H23" s="14">
        <f t="shared" si="0"/>
        <v>0</v>
      </c>
      <c r="I23" s="14">
        <f t="shared" si="1"/>
        <v>0</v>
      </c>
    </row>
    <row r="24" spans="2:9" ht="21">
      <c r="B24" s="32"/>
      <c r="C24" s="12">
        <f>SUMIF(Vehicles!B:B,Dashboard!B24,Vehicles!L:L)</f>
        <v>0</v>
      </c>
      <c r="D24" s="12">
        <f>SUMIF(Equipment!B:B,Dashboard!B24,Equipment!I:I)</f>
        <v>0</v>
      </c>
      <c r="E24" s="12">
        <f>SUMIF(Heating!B:B,Dashboard!B24,Heating!F:F)</f>
        <v>0</v>
      </c>
      <c r="F24" s="12">
        <f>SUMIF(Refrigerant!B:B,Dashboard!B24,Refrigerant!F:F)</f>
        <v>0</v>
      </c>
      <c r="G24" s="12">
        <f>SUMIF(Electricity!B:B,Dashboard!B24,Electricity!F:F)</f>
        <v>0</v>
      </c>
      <c r="H24" s="14">
        <f t="shared" si="0"/>
        <v>0</v>
      </c>
      <c r="I24" s="14">
        <f t="shared" si="1"/>
        <v>0</v>
      </c>
    </row>
    <row r="25" spans="2:9" ht="21">
      <c r="B25" s="32"/>
      <c r="C25" s="12">
        <f>SUMIF(Vehicles!B:B,Dashboard!B25,Vehicles!L:L)</f>
        <v>0</v>
      </c>
      <c r="D25" s="12">
        <f>SUMIF(Equipment!B:B,Dashboard!B25,Equipment!I:I)</f>
        <v>0</v>
      </c>
      <c r="E25" s="12">
        <f>SUMIF(Heating!B:B,Dashboard!B25,Heating!F:F)</f>
        <v>0</v>
      </c>
      <c r="F25" s="12">
        <f>SUMIF(Refrigerant!B:B,Dashboard!B25,Refrigerant!F:F)</f>
        <v>0</v>
      </c>
      <c r="G25" s="12">
        <f>SUMIF(Electricity!B:B,Dashboard!B25,Electricity!F:F)</f>
        <v>0</v>
      </c>
      <c r="H25" s="14">
        <f t="shared" si="0"/>
        <v>0</v>
      </c>
      <c r="I25" s="14">
        <f t="shared" si="1"/>
        <v>0</v>
      </c>
    </row>
    <row r="26" spans="2:9" ht="21">
      <c r="B26" s="32"/>
      <c r="C26" s="12">
        <f>SUMIF(Vehicles!B:B,Dashboard!B26,Vehicles!L:L)</f>
        <v>0</v>
      </c>
      <c r="D26" s="12">
        <f>SUMIF(Equipment!B:B,Dashboard!B26,Equipment!I:I)</f>
        <v>0</v>
      </c>
      <c r="E26" s="12">
        <f>SUMIF(Heating!B:B,Dashboard!B26,Heating!F:F)</f>
        <v>0</v>
      </c>
      <c r="F26" s="12">
        <f>SUMIF(Refrigerant!B:B,Dashboard!B26,Refrigerant!F:F)</f>
        <v>0</v>
      </c>
      <c r="G26" s="12">
        <f>SUMIF(Electricity!B:B,Dashboard!B26,Electricity!F:F)</f>
        <v>0</v>
      </c>
      <c r="H26" s="14">
        <f t="shared" si="0"/>
        <v>0</v>
      </c>
      <c r="I26" s="14">
        <f t="shared" si="1"/>
        <v>0</v>
      </c>
    </row>
    <row r="27" spans="2:9" ht="21">
      <c r="B27" s="32"/>
      <c r="C27" s="12">
        <f>SUMIF(Vehicles!B:B,Dashboard!B27,Vehicles!L:L)</f>
        <v>0</v>
      </c>
      <c r="D27" s="12">
        <f>SUMIF(Equipment!B:B,Dashboard!B27,Equipment!I:I)</f>
        <v>0</v>
      </c>
      <c r="E27" s="12">
        <f>SUMIF(Heating!B:B,Dashboard!B27,Heating!F:F)</f>
        <v>0</v>
      </c>
      <c r="F27" s="12">
        <f>SUMIF(Refrigerant!B:B,Dashboard!B27,Refrigerant!F:F)</f>
        <v>0</v>
      </c>
      <c r="G27" s="12">
        <f>SUMIF(Electricity!B:B,Dashboard!B27,Electricity!F:F)</f>
        <v>0</v>
      </c>
      <c r="H27" s="14">
        <f t="shared" si="0"/>
        <v>0</v>
      </c>
      <c r="I27" s="14">
        <f t="shared" si="1"/>
        <v>0</v>
      </c>
    </row>
    <row r="28" spans="2:9" ht="21">
      <c r="B28" s="32"/>
      <c r="C28" s="12">
        <f>SUMIF(Vehicles!B:B,Dashboard!B28,Vehicles!L:L)</f>
        <v>0</v>
      </c>
      <c r="D28" s="12">
        <f>SUMIF(Equipment!B:B,Dashboard!B28,Equipment!I:I)</f>
        <v>0</v>
      </c>
      <c r="E28" s="12">
        <f>SUMIF(Heating!B:B,Dashboard!B28,Heating!F:F)</f>
        <v>0</v>
      </c>
      <c r="F28" s="12">
        <f>SUMIF(Refrigerant!B:B,Dashboard!B28,Refrigerant!F:F)</f>
        <v>0</v>
      </c>
      <c r="G28" s="12">
        <f>SUMIF(Electricity!B:B,Dashboard!B28,Electricity!F:F)</f>
        <v>0</v>
      </c>
      <c r="H28" s="14">
        <f t="shared" si="0"/>
        <v>0</v>
      </c>
      <c r="I28" s="14">
        <f t="shared" si="1"/>
        <v>0</v>
      </c>
    </row>
    <row r="29" spans="2:9" ht="21">
      <c r="B29" s="32"/>
      <c r="C29" s="12">
        <f>SUMIF(Vehicles!B:B,Dashboard!B29,Vehicles!L:L)</f>
        <v>0</v>
      </c>
      <c r="D29" s="12">
        <f>SUMIF(Equipment!B:B,Dashboard!B29,Equipment!I:I)</f>
        <v>0</v>
      </c>
      <c r="E29" s="12">
        <f>SUMIF(Heating!B:B,Dashboard!B29,Heating!F:F)</f>
        <v>0</v>
      </c>
      <c r="F29" s="12">
        <f>SUMIF(Refrigerant!B:B,Dashboard!B29,Refrigerant!F:F)</f>
        <v>0</v>
      </c>
      <c r="G29" s="12">
        <f>SUMIF(Electricity!B:B,Dashboard!B29,Electricity!F:F)</f>
        <v>0</v>
      </c>
      <c r="H29" s="14">
        <f t="shared" si="0"/>
        <v>0</v>
      </c>
      <c r="I29" s="14">
        <f t="shared" si="1"/>
        <v>0</v>
      </c>
    </row>
    <row r="30" spans="2:9" ht="21">
      <c r="B30" s="32"/>
      <c r="C30" s="12">
        <f>SUMIF(Vehicles!B:B,Dashboard!B30,Vehicles!L:L)</f>
        <v>0</v>
      </c>
      <c r="D30" s="12">
        <f>SUMIF(Equipment!B:B,Dashboard!B30,Equipment!I:I)</f>
        <v>0</v>
      </c>
      <c r="E30" s="12">
        <f>SUMIF(Heating!B:B,Dashboard!B30,Heating!F:F)</f>
        <v>0</v>
      </c>
      <c r="F30" s="12">
        <f>SUMIF(Refrigerant!B:B,Dashboard!B30,Refrigerant!F:F)</f>
        <v>0</v>
      </c>
      <c r="G30" s="12">
        <f>SUMIF(Electricity!B:B,Dashboard!B30,Electricity!F:F)</f>
        <v>0</v>
      </c>
      <c r="H30" s="14">
        <f t="shared" si="0"/>
        <v>0</v>
      </c>
      <c r="I30" s="14">
        <f t="shared" si="1"/>
        <v>0</v>
      </c>
    </row>
    <row r="31" spans="2:9" ht="21">
      <c r="B31" s="32"/>
      <c r="C31" s="12">
        <f>SUMIF(Vehicles!B:B,Dashboard!B31,Vehicles!L:L)</f>
        <v>0</v>
      </c>
      <c r="D31" s="12">
        <f>SUMIF(Equipment!B:B,Dashboard!B31,Equipment!I:I)</f>
        <v>0</v>
      </c>
      <c r="E31" s="12">
        <f>SUMIF(Heating!B:B,Dashboard!B31,Heating!F:F)</f>
        <v>0</v>
      </c>
      <c r="F31" s="12">
        <f>SUMIF(Refrigerant!B:B,Dashboard!B31,Refrigerant!F:F)</f>
        <v>0</v>
      </c>
      <c r="G31" s="12">
        <f>SUMIF(Electricity!B:B,Dashboard!B31,Electricity!F:F)</f>
        <v>0</v>
      </c>
      <c r="H31" s="14">
        <f t="shared" si="0"/>
        <v>0</v>
      </c>
      <c r="I31" s="14">
        <f t="shared" si="1"/>
        <v>0</v>
      </c>
    </row>
    <row r="32" spans="2:9" ht="21">
      <c r="B32" s="32"/>
      <c r="C32" s="12">
        <f>SUMIF(Vehicles!B:B,Dashboard!B32,Vehicles!L:L)</f>
        <v>0</v>
      </c>
      <c r="D32" s="12">
        <f>SUMIF(Equipment!B:B,Dashboard!B32,Equipment!I:I)</f>
        <v>0</v>
      </c>
      <c r="E32" s="12">
        <f>SUMIF(Heating!B:B,Dashboard!B32,Heating!F:F)</f>
        <v>0</v>
      </c>
      <c r="F32" s="12">
        <f>SUMIF(Refrigerant!B:B,Dashboard!B32,Refrigerant!F:F)</f>
        <v>0</v>
      </c>
      <c r="G32" s="12">
        <f>SUMIF(Electricity!B:B,Dashboard!B32,Electricity!F:F)</f>
        <v>0</v>
      </c>
      <c r="H32" s="14">
        <f t="shared" si="0"/>
        <v>0</v>
      </c>
      <c r="I32" s="14">
        <f t="shared" si="1"/>
        <v>0</v>
      </c>
    </row>
    <row r="33" spans="2:9" ht="21">
      <c r="B33" s="32"/>
      <c r="C33" s="12">
        <f>SUMIF(Vehicles!B:B,Dashboard!B33,Vehicles!L:L)</f>
        <v>0</v>
      </c>
      <c r="D33" s="12">
        <f>SUMIF(Equipment!B:B,Dashboard!B33,Equipment!I:I)</f>
        <v>0</v>
      </c>
      <c r="E33" s="12">
        <f>SUMIF(Heating!B:B,Dashboard!B33,Heating!F:F)</f>
        <v>0</v>
      </c>
      <c r="F33" s="12">
        <f>SUMIF(Refrigerant!B:B,Dashboard!B33,Refrigerant!F:F)</f>
        <v>0</v>
      </c>
      <c r="G33" s="12">
        <f>SUMIF(Electricity!B:B,Dashboard!B33,Electricity!F:F)</f>
        <v>0</v>
      </c>
      <c r="H33" s="14">
        <f t="shared" si="0"/>
        <v>0</v>
      </c>
      <c r="I33" s="14">
        <f t="shared" si="1"/>
        <v>0</v>
      </c>
    </row>
    <row r="34" spans="2:9" ht="21">
      <c r="B34" s="32"/>
      <c r="C34" s="12">
        <f>SUMIF(Vehicles!B:B,Dashboard!B34,Vehicles!L:L)</f>
        <v>0</v>
      </c>
      <c r="D34" s="12">
        <f>SUMIF(Equipment!B:B,Dashboard!B34,Equipment!I:I)</f>
        <v>0</v>
      </c>
      <c r="E34" s="12">
        <f>SUMIF(Heating!B:B,Dashboard!B34,Heating!F:F)</f>
        <v>0</v>
      </c>
      <c r="F34" s="12">
        <f>SUMIF(Refrigerant!B:B,Dashboard!B34,Refrigerant!F:F)</f>
        <v>0</v>
      </c>
      <c r="G34" s="12">
        <f>SUMIF(Electricity!B:B,Dashboard!B34,Electricity!F:F)</f>
        <v>0</v>
      </c>
      <c r="H34" s="14">
        <f t="shared" si="0"/>
        <v>0</v>
      </c>
      <c r="I34" s="14">
        <f t="shared" si="1"/>
        <v>0</v>
      </c>
    </row>
    <row r="35" spans="2:9" ht="21">
      <c r="B35" s="32"/>
      <c r="C35" s="12">
        <f>SUMIF(Vehicles!B:B,Dashboard!B35,Vehicles!L:L)</f>
        <v>0</v>
      </c>
      <c r="D35" s="12">
        <f>SUMIF(Equipment!B:B,Dashboard!B35,Equipment!I:I)</f>
        <v>0</v>
      </c>
      <c r="E35" s="12">
        <f>SUMIF(Heating!B:B,Dashboard!B35,Heating!F:F)</f>
        <v>0</v>
      </c>
      <c r="F35" s="12">
        <f>SUMIF(Refrigerant!B:B,Dashboard!B35,Refrigerant!F:F)</f>
        <v>0</v>
      </c>
      <c r="G35" s="12">
        <f>SUMIF(Electricity!B:B,Dashboard!B35,Electricity!F:F)</f>
        <v>0</v>
      </c>
      <c r="H35" s="14">
        <f t="shared" si="0"/>
        <v>0</v>
      </c>
      <c r="I35" s="14">
        <f t="shared" si="1"/>
        <v>0</v>
      </c>
    </row>
    <row r="36" spans="2:9" ht="21">
      <c r="B36" s="32"/>
      <c r="C36" s="12">
        <f>SUMIF(Vehicles!B:B,Dashboard!B36,Vehicles!L:L)</f>
        <v>0</v>
      </c>
      <c r="D36" s="12">
        <f>SUMIF(Equipment!B:B,Dashboard!B36,Equipment!I:I)</f>
        <v>0</v>
      </c>
      <c r="E36" s="12">
        <f>SUMIF(Heating!B:B,Dashboard!B36,Heating!F:F)</f>
        <v>0</v>
      </c>
      <c r="F36" s="12">
        <f>SUMIF(Refrigerant!B:B,Dashboard!B36,Refrigerant!F:F)</f>
        <v>0</v>
      </c>
      <c r="G36" s="12">
        <f>SUMIF(Electricity!B:B,Dashboard!B36,Electricity!F:F)</f>
        <v>0</v>
      </c>
      <c r="H36" s="14">
        <f t="shared" si="0"/>
        <v>0</v>
      </c>
      <c r="I36" s="14">
        <f t="shared" si="1"/>
        <v>0</v>
      </c>
    </row>
    <row r="37" spans="2:9" ht="21">
      <c r="B37" s="32"/>
      <c r="C37" s="12">
        <f>SUMIF(Vehicles!B:B,Dashboard!B37,Vehicles!L:L)</f>
        <v>0</v>
      </c>
      <c r="D37" s="12">
        <f>SUMIF(Equipment!B:B,Dashboard!B37,Equipment!I:I)</f>
        <v>0</v>
      </c>
      <c r="E37" s="12">
        <f>SUMIF(Heating!B:B,Dashboard!B37,Heating!F:F)</f>
        <v>0</v>
      </c>
      <c r="F37" s="12">
        <f>SUMIF(Refrigerant!B:B,Dashboard!B37,Refrigerant!F:F)</f>
        <v>0</v>
      </c>
      <c r="G37" s="12">
        <f>SUMIF(Electricity!B:B,Dashboard!B37,Electricity!F:F)</f>
        <v>0</v>
      </c>
      <c r="H37" s="14">
        <f t="shared" si="0"/>
        <v>0</v>
      </c>
      <c r="I37" s="14">
        <f t="shared" si="1"/>
        <v>0</v>
      </c>
    </row>
    <row r="38" spans="2:9" ht="21">
      <c r="B38" s="32"/>
      <c r="C38" s="12">
        <f>SUMIF(Vehicles!B:B,Dashboard!B38,Vehicles!L:L)</f>
        <v>0</v>
      </c>
      <c r="D38" s="12">
        <f>SUMIF(Equipment!B:B,Dashboard!B38,Equipment!I:I)</f>
        <v>0</v>
      </c>
      <c r="E38" s="12">
        <f>SUMIF(Heating!B:B,Dashboard!B38,Heating!F:F)</f>
        <v>0</v>
      </c>
      <c r="F38" s="12">
        <f>SUMIF(Refrigerant!B:B,Dashboard!B38,Refrigerant!F:F)</f>
        <v>0</v>
      </c>
      <c r="G38" s="12">
        <f>SUMIF(Electricity!B:B,Dashboard!B38,Electricity!F:F)</f>
        <v>0</v>
      </c>
      <c r="H38" s="14">
        <f t="shared" si="0"/>
        <v>0</v>
      </c>
      <c r="I38" s="14">
        <f t="shared" si="1"/>
        <v>0</v>
      </c>
    </row>
    <row r="39" spans="2:9" ht="21">
      <c r="B39" s="32"/>
      <c r="C39" s="12">
        <f>SUMIF(Vehicles!B:B,Dashboard!B39,Vehicles!L:L)</f>
        <v>0</v>
      </c>
      <c r="D39" s="12">
        <f>SUMIF(Equipment!B:B,Dashboard!B39,Equipment!I:I)</f>
        <v>0</v>
      </c>
      <c r="E39" s="12">
        <f>SUMIF(Heating!B:B,Dashboard!B39,Heating!F:F)</f>
        <v>0</v>
      </c>
      <c r="F39" s="12">
        <f>SUMIF(Refrigerant!B:B,Dashboard!B39,Refrigerant!F:F)</f>
        <v>0</v>
      </c>
      <c r="G39" s="12">
        <f>SUMIF(Electricity!B:B,Dashboard!B39,Electricity!F:F)</f>
        <v>0</v>
      </c>
      <c r="H39" s="14">
        <f t="shared" si="0"/>
        <v>0</v>
      </c>
      <c r="I39" s="14">
        <f t="shared" si="1"/>
        <v>0</v>
      </c>
    </row>
    <row r="40" spans="2:9" ht="21">
      <c r="B40" s="32"/>
      <c r="C40" s="12">
        <f>SUMIF(Vehicles!B:B,Dashboard!B40,Vehicles!L:L)</f>
        <v>0</v>
      </c>
      <c r="D40" s="12">
        <f>SUMIF(Equipment!B:B,Dashboard!B40,Equipment!I:I)</f>
        <v>0</v>
      </c>
      <c r="E40" s="12">
        <f>SUMIF(Heating!B:B,Dashboard!B40,Heating!F:F)</f>
        <v>0</v>
      </c>
      <c r="F40" s="12">
        <f>SUMIF(Refrigerant!B:B,Dashboard!B40,Refrigerant!F:F)</f>
        <v>0</v>
      </c>
      <c r="G40" s="12">
        <f>SUMIF(Electricity!B:B,Dashboard!B40,Electricity!F:F)</f>
        <v>0</v>
      </c>
      <c r="H40" s="14">
        <f t="shared" si="0"/>
        <v>0</v>
      </c>
      <c r="I40" s="14">
        <f t="shared" si="1"/>
        <v>0</v>
      </c>
    </row>
    <row r="41" spans="2:9" ht="21">
      <c r="B41" s="32"/>
      <c r="C41" s="12">
        <f>SUMIF(Vehicles!B:B,Dashboard!B41,Vehicles!L:L)</f>
        <v>0</v>
      </c>
      <c r="D41" s="12">
        <f>SUMIF(Equipment!B:B,Dashboard!B41,Equipment!I:I)</f>
        <v>0</v>
      </c>
      <c r="E41" s="12">
        <f>SUMIF(Heating!B:B,Dashboard!B41,Heating!F:F)</f>
        <v>0</v>
      </c>
      <c r="F41" s="12">
        <f>SUMIF(Refrigerant!B:B,Dashboard!B41,Refrigerant!F:F)</f>
        <v>0</v>
      </c>
      <c r="G41" s="12">
        <f>SUMIF(Electricity!B:B,Dashboard!B41,Electricity!F:F)</f>
        <v>0</v>
      </c>
      <c r="H41" s="14">
        <f t="shared" si="0"/>
        <v>0</v>
      </c>
      <c r="I41" s="14">
        <f t="shared" si="1"/>
        <v>0</v>
      </c>
    </row>
    <row r="42" spans="2:9" ht="21">
      <c r="B42" s="32"/>
      <c r="C42" s="12">
        <f>SUMIF(Vehicles!B:B,Dashboard!B42,Vehicles!L:L)</f>
        <v>0</v>
      </c>
      <c r="D42" s="12">
        <f>SUMIF(Equipment!B:B,Dashboard!B42,Equipment!I:I)</f>
        <v>0</v>
      </c>
      <c r="E42" s="12">
        <f>SUMIF(Heating!B:B,Dashboard!B42,Heating!F:F)</f>
        <v>0</v>
      </c>
      <c r="F42" s="12">
        <f>SUMIF(Refrigerant!B:B,Dashboard!B42,Refrigerant!F:F)</f>
        <v>0</v>
      </c>
      <c r="G42" s="12">
        <f>SUMIF(Electricity!B:B,Dashboard!B42,Electricity!F:F)</f>
        <v>0</v>
      </c>
      <c r="H42" s="14">
        <f t="shared" si="0"/>
        <v>0</v>
      </c>
      <c r="I42" s="14">
        <f t="shared" si="1"/>
        <v>0</v>
      </c>
    </row>
    <row r="43" spans="2:9" ht="21">
      <c r="B43" s="32"/>
      <c r="C43" s="12">
        <f>SUMIF(Vehicles!B:B,Dashboard!B43,Vehicles!L:L)</f>
        <v>0</v>
      </c>
      <c r="D43" s="12">
        <f>SUMIF(Equipment!B:B,Dashboard!B43,Equipment!I:I)</f>
        <v>0</v>
      </c>
      <c r="E43" s="12">
        <f>SUMIF(Heating!B:B,Dashboard!B43,Heating!F:F)</f>
        <v>0</v>
      </c>
      <c r="F43" s="12">
        <f>SUMIF(Refrigerant!B:B,Dashboard!B43,Refrigerant!F:F)</f>
        <v>0</v>
      </c>
      <c r="G43" s="12">
        <f>SUMIF(Electricity!B:B,Dashboard!B43,Electricity!F:F)</f>
        <v>0</v>
      </c>
      <c r="H43" s="14">
        <f t="shared" si="0"/>
        <v>0</v>
      </c>
      <c r="I43" s="14">
        <f t="shared" si="1"/>
        <v>0</v>
      </c>
    </row>
    <row r="44" spans="2:9" ht="21">
      <c r="B44" s="32"/>
      <c r="C44" s="12">
        <f>SUMIF(Vehicles!B:B,Dashboard!B44,Vehicles!L:L)</f>
        <v>0</v>
      </c>
      <c r="D44" s="12">
        <f>SUMIF(Equipment!B:B,Dashboard!B44,Equipment!I:I)</f>
        <v>0</v>
      </c>
      <c r="E44" s="12">
        <f>SUMIF(Heating!B:B,Dashboard!B44,Heating!F:F)</f>
        <v>0</v>
      </c>
      <c r="F44" s="12">
        <f>SUMIF(Refrigerant!B:B,Dashboard!B44,Refrigerant!F:F)</f>
        <v>0</v>
      </c>
      <c r="G44" s="12">
        <f>SUMIF(Electricity!B:B,Dashboard!B44,Electricity!F:F)</f>
        <v>0</v>
      </c>
      <c r="H44" s="14">
        <f t="shared" si="0"/>
        <v>0</v>
      </c>
      <c r="I44" s="14">
        <f t="shared" si="1"/>
        <v>0</v>
      </c>
    </row>
    <row r="45" spans="2:9" ht="21">
      <c r="B45" s="32"/>
      <c r="C45" s="12">
        <f>SUMIF(Vehicles!B:B,Dashboard!B45,Vehicles!L:L)</f>
        <v>0</v>
      </c>
      <c r="D45" s="12">
        <f>SUMIF(Equipment!B:B,Dashboard!B45,Equipment!I:I)</f>
        <v>0</v>
      </c>
      <c r="E45" s="12">
        <f>SUMIF(Heating!B:B,Dashboard!B45,Heating!F:F)</f>
        <v>0</v>
      </c>
      <c r="F45" s="12">
        <f>SUMIF(Refrigerant!B:B,Dashboard!B45,Refrigerant!F:F)</f>
        <v>0</v>
      </c>
      <c r="G45" s="12">
        <f>SUMIF(Electricity!B:B,Dashboard!B45,Electricity!F:F)</f>
        <v>0</v>
      </c>
      <c r="H45" s="14">
        <f t="shared" si="0"/>
        <v>0</v>
      </c>
      <c r="I45" s="14">
        <f t="shared" si="1"/>
        <v>0</v>
      </c>
    </row>
    <row r="46" spans="2:9" ht="21">
      <c r="B46" s="32"/>
      <c r="C46" s="12">
        <f>SUMIF(Vehicles!B:B,Dashboard!B46,Vehicles!L:L)</f>
        <v>0</v>
      </c>
      <c r="D46" s="12">
        <f>SUMIF(Equipment!B:B,Dashboard!B46,Equipment!I:I)</f>
        <v>0</v>
      </c>
      <c r="E46" s="12">
        <f>SUMIF(Heating!B:B,Dashboard!B46,Heating!F:F)</f>
        <v>0</v>
      </c>
      <c r="F46" s="12">
        <f>SUMIF(Refrigerant!B:B,Dashboard!B46,Refrigerant!F:F)</f>
        <v>0</v>
      </c>
      <c r="G46" s="12">
        <f>SUMIF(Electricity!B:B,Dashboard!B46,Electricity!F:F)</f>
        <v>0</v>
      </c>
      <c r="H46" s="14">
        <f t="shared" si="0"/>
        <v>0</v>
      </c>
      <c r="I46" s="14">
        <f t="shared" si="1"/>
        <v>0</v>
      </c>
    </row>
    <row r="47" spans="2:9" ht="21">
      <c r="B47" s="32"/>
      <c r="C47" s="12">
        <f>SUMIF(Vehicles!B:B,Dashboard!B47,Vehicles!L:L)</f>
        <v>0</v>
      </c>
      <c r="D47" s="12">
        <f>SUMIF(Equipment!B:B,Dashboard!B47,Equipment!I:I)</f>
        <v>0</v>
      </c>
      <c r="E47" s="12">
        <f>SUMIF(Heating!B:B,Dashboard!B47,Heating!F:F)</f>
        <v>0</v>
      </c>
      <c r="F47" s="12">
        <f>SUMIF(Refrigerant!B:B,Dashboard!B47,Refrigerant!F:F)</f>
        <v>0</v>
      </c>
      <c r="G47" s="12">
        <f>SUMIF(Electricity!B:B,Dashboard!B47,Electricity!F:F)</f>
        <v>0</v>
      </c>
      <c r="H47" s="14">
        <f t="shared" si="0"/>
        <v>0</v>
      </c>
      <c r="I47" s="14">
        <f t="shared" si="1"/>
        <v>0</v>
      </c>
    </row>
  </sheetData>
  <mergeCells count="7">
    <mergeCell ref="T7:V9"/>
    <mergeCell ref="X2:AA5"/>
    <mergeCell ref="C2:F2"/>
    <mergeCell ref="B1:I1"/>
    <mergeCell ref="O3:R3"/>
    <mergeCell ref="T2:V4"/>
    <mergeCell ref="X7:AC14"/>
  </mergeCells>
  <dataValidations count="1">
    <dataValidation type="list" allowBlank="1" showInputMessage="1" showErrorMessage="1" sqref="N3" xr:uid="{35007EB2-47F1-4F36-A880-4BC7954E2919}">
      <formula1>$B$4:$B$47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9"/>
  <sheetViews>
    <sheetView topLeftCell="A2" workbookViewId="0">
      <selection activeCell="A3" sqref="A3"/>
    </sheetView>
  </sheetViews>
  <sheetFormatPr defaultRowHeight="15"/>
  <cols>
    <col min="1" max="1" width="21.42578125" bestFit="1" customWidth="1"/>
    <col min="2" max="2" width="11.5703125" bestFit="1" customWidth="1"/>
    <col min="3" max="3" width="14.42578125" bestFit="1" customWidth="1"/>
    <col min="4" max="4" width="9.5703125" bestFit="1" customWidth="1"/>
    <col min="5" max="5" width="14.28515625" bestFit="1" customWidth="1"/>
    <col min="6" max="6" width="22.7109375" hidden="1" customWidth="1"/>
    <col min="7" max="7" width="27.28515625" hidden="1" customWidth="1"/>
    <col min="8" max="8" width="6.5703125" bestFit="1" customWidth="1"/>
    <col min="9" max="9" width="5.42578125" bestFit="1" customWidth="1"/>
    <col min="10" max="10" width="15.85546875" style="23" bestFit="1" customWidth="1"/>
    <col min="11" max="11" width="11.85546875" style="23" bestFit="1" customWidth="1"/>
    <col min="12" max="12" width="12.7109375" style="23" bestFit="1" customWidth="1"/>
    <col min="15" max="15" width="22.28515625" bestFit="1" customWidth="1"/>
  </cols>
  <sheetData>
    <row r="1" spans="1:15">
      <c r="A1" s="1" t="s">
        <v>31</v>
      </c>
      <c r="B1" s="1" t="s">
        <v>32</v>
      </c>
      <c r="C1" s="1" t="s">
        <v>33</v>
      </c>
      <c r="D1" s="1" t="s">
        <v>34</v>
      </c>
      <c r="E1" s="1" t="s">
        <v>35</v>
      </c>
      <c r="F1" s="1" t="s">
        <v>36</v>
      </c>
      <c r="G1" s="1" t="s">
        <v>37</v>
      </c>
      <c r="H1" s="1" t="s">
        <v>38</v>
      </c>
      <c r="I1" s="1" t="s">
        <v>39</v>
      </c>
      <c r="J1" s="2" t="s">
        <v>40</v>
      </c>
      <c r="K1" s="2" t="s">
        <v>41</v>
      </c>
      <c r="L1" s="2" t="s">
        <v>42</v>
      </c>
      <c r="O1" s="2" t="s">
        <v>43</v>
      </c>
    </row>
    <row r="2" spans="1:15">
      <c r="A2" s="3">
        <v>1</v>
      </c>
      <c r="B2" s="3">
        <v>2023</v>
      </c>
      <c r="C2" s="3">
        <v>2012</v>
      </c>
      <c r="D2" s="4" t="s">
        <v>44</v>
      </c>
      <c r="E2" s="4" t="s">
        <v>45</v>
      </c>
      <c r="F2" s="10" t="str">
        <f>D2&amp;" "&amp;E2</f>
        <v>Gasoline Passenger Cars</v>
      </c>
      <c r="G2" s="10" t="str">
        <f>F2&amp;" "&amp;C2</f>
        <v>Gasoline Passenger Cars 2012</v>
      </c>
      <c r="H2" s="3">
        <v>5000</v>
      </c>
      <c r="I2" s="3">
        <v>20</v>
      </c>
      <c r="J2" s="6">
        <f>H2/I2</f>
        <v>250</v>
      </c>
      <c r="K2" s="6">
        <f>(VLOOKUP(G2,'Vehicle Factors'!$G$2:$J$352,2,FALSE)*J2)+((VLOOKUP(G2,'Vehicle Factors'!$G$2:$J$352,3,FALSE)*H2*25/1000)+(VLOOKUP(G2,'Vehicle Factors'!$G$2:$J$352,4,FALSE)*H2*298/1000))</f>
        <v>2202.7415000000001</v>
      </c>
      <c r="L2" s="6">
        <f>K2/1000</f>
        <v>2.2027415000000001</v>
      </c>
      <c r="O2" s="3" t="s">
        <v>46</v>
      </c>
    </row>
    <row r="3" spans="1:15">
      <c r="A3" s="3"/>
      <c r="B3" s="3"/>
      <c r="C3" s="3"/>
      <c r="D3" s="4"/>
      <c r="E3" s="4"/>
      <c r="F3" s="10" t="str">
        <f>D3&amp;" "&amp;E3</f>
        <v xml:space="preserve"> </v>
      </c>
      <c r="G3" s="10" t="str">
        <f>F3&amp;" "&amp;C3</f>
        <v xml:space="preserve">  </v>
      </c>
      <c r="H3" s="3"/>
      <c r="I3" s="3"/>
      <c r="J3" s="6" t="e">
        <f t="shared" ref="J3:J66" si="0">H3/I3</f>
        <v>#DIV/0!</v>
      </c>
      <c r="K3" s="6" t="e">
        <f>(VLOOKUP(G3,'Vehicle Factors'!$G$2:$J$352,2,FALSE)*J3)+((VLOOKUP(G3,'Vehicle Factors'!$G$2:$J$352,3,FALSE)*H3*25/1000)+(VLOOKUP(G3,'Vehicle Factors'!$G$2:$J$352,4,FALSE)*H3*298/1000))</f>
        <v>#N/A</v>
      </c>
      <c r="L3" s="6" t="e">
        <f t="shared" ref="L3:L66" si="1">K3/1000</f>
        <v>#N/A</v>
      </c>
      <c r="O3" s="4" t="s">
        <v>47</v>
      </c>
    </row>
    <row r="4" spans="1:15">
      <c r="A4" s="3"/>
      <c r="B4" s="3"/>
      <c r="C4" s="3"/>
      <c r="D4" s="4"/>
      <c r="E4" s="4"/>
      <c r="F4" s="10" t="str">
        <f t="shared" ref="F4" si="2">D4&amp;" "&amp;E4</f>
        <v xml:space="preserve"> </v>
      </c>
      <c r="G4" s="10" t="str">
        <f t="shared" ref="G4" si="3">F4&amp;" "&amp;C4</f>
        <v xml:space="preserve">  </v>
      </c>
      <c r="H4" s="3"/>
      <c r="I4" s="3"/>
      <c r="J4" s="6" t="e">
        <f t="shared" si="0"/>
        <v>#DIV/0!</v>
      </c>
      <c r="K4" s="6" t="e">
        <f>(VLOOKUP(G4,'Vehicle Factors'!$G$2:$J$352,2,FALSE)*J4)+((VLOOKUP(G4,'Vehicle Factors'!$G$2:$J$352,3,FALSE)*H4*25/1000)+(VLOOKUP(G4,'Vehicle Factors'!$G$2:$J$352,4,FALSE)*H4*298/1000))</f>
        <v>#N/A</v>
      </c>
      <c r="L4" s="6" t="e">
        <f t="shared" si="1"/>
        <v>#N/A</v>
      </c>
      <c r="O4" s="6" t="s">
        <v>48</v>
      </c>
    </row>
    <row r="5" spans="1:15">
      <c r="A5" s="3"/>
      <c r="B5" s="3"/>
      <c r="C5" s="3"/>
      <c r="D5" s="4"/>
      <c r="E5" s="4"/>
      <c r="F5" s="10" t="str">
        <f t="shared" ref="F5:F68" si="4">D5&amp;" "&amp;E5</f>
        <v xml:space="preserve"> </v>
      </c>
      <c r="G5" s="10" t="str">
        <f t="shared" ref="G5:G68" si="5">F5&amp;" "&amp;C5</f>
        <v xml:space="preserve">  </v>
      </c>
      <c r="H5" s="3"/>
      <c r="I5" s="3"/>
      <c r="J5" s="6" t="e">
        <f t="shared" si="0"/>
        <v>#DIV/0!</v>
      </c>
      <c r="K5" s="6" t="e">
        <f>(VLOOKUP(G5,'Vehicle Factors'!$G$2:$J$352,2,FALSE)*J5)+((VLOOKUP(G5,'Vehicle Factors'!$G$2:$J$352,3,FALSE)*H5*25/1000)+(VLOOKUP(G5,'Vehicle Factors'!$G$2:$J$352,4,FALSE)*H5*298/1000))</f>
        <v>#N/A</v>
      </c>
      <c r="L5" s="6" t="e">
        <f t="shared" si="1"/>
        <v>#N/A</v>
      </c>
    </row>
    <row r="6" spans="1:15">
      <c r="A6" s="3"/>
      <c r="B6" s="3"/>
      <c r="C6" s="3"/>
      <c r="D6" s="4"/>
      <c r="E6" s="4"/>
      <c r="F6" s="10" t="str">
        <f t="shared" si="4"/>
        <v xml:space="preserve"> </v>
      </c>
      <c r="G6" s="10" t="str">
        <f t="shared" si="5"/>
        <v xml:space="preserve">  </v>
      </c>
      <c r="H6" s="3"/>
      <c r="I6" s="3"/>
      <c r="J6" s="6" t="e">
        <f t="shared" si="0"/>
        <v>#DIV/0!</v>
      </c>
      <c r="K6" s="6" t="e">
        <f>(VLOOKUP(G6,'Vehicle Factors'!$G$2:$J$352,2,FALSE)*J6)+((VLOOKUP(G6,'Vehicle Factors'!$G$2:$J$352,3,FALSE)*H6*25/1000)+(VLOOKUP(G6,'Vehicle Factors'!$G$2:$J$352,4,FALSE)*H6*298/1000))</f>
        <v>#N/A</v>
      </c>
      <c r="L6" s="6" t="e">
        <f t="shared" si="1"/>
        <v>#N/A</v>
      </c>
    </row>
    <row r="7" spans="1:15">
      <c r="A7" s="3"/>
      <c r="B7" s="3"/>
      <c r="C7" s="3"/>
      <c r="D7" s="4"/>
      <c r="E7" s="4"/>
      <c r="F7" s="10" t="str">
        <f t="shared" si="4"/>
        <v xml:space="preserve"> </v>
      </c>
      <c r="G7" s="10" t="str">
        <f t="shared" si="5"/>
        <v xml:space="preserve">  </v>
      </c>
      <c r="H7" s="3"/>
      <c r="I7" s="3"/>
      <c r="J7" s="6" t="e">
        <f t="shared" si="0"/>
        <v>#DIV/0!</v>
      </c>
      <c r="K7" s="6" t="e">
        <f>(VLOOKUP(G7,'Vehicle Factors'!$G$2:$J$352,2,FALSE)*J7)+((VLOOKUP(G7,'Vehicle Factors'!$G$2:$J$352,3,FALSE)*H7*25/1000)+(VLOOKUP(G7,'Vehicle Factors'!$G$2:$J$352,4,FALSE)*H7*298/1000))</f>
        <v>#N/A</v>
      </c>
      <c r="L7" s="6" t="e">
        <f t="shared" si="1"/>
        <v>#N/A</v>
      </c>
    </row>
    <row r="8" spans="1:15">
      <c r="A8" s="3"/>
      <c r="B8" s="3"/>
      <c r="C8" s="3"/>
      <c r="D8" s="4"/>
      <c r="E8" s="4"/>
      <c r="F8" s="10" t="str">
        <f t="shared" si="4"/>
        <v xml:space="preserve"> </v>
      </c>
      <c r="G8" s="10" t="str">
        <f t="shared" si="5"/>
        <v xml:space="preserve">  </v>
      </c>
      <c r="H8" s="3"/>
      <c r="I8" s="3"/>
      <c r="J8" s="6" t="e">
        <f t="shared" si="0"/>
        <v>#DIV/0!</v>
      </c>
      <c r="K8" s="6" t="e">
        <f>(VLOOKUP(G8,'Vehicle Factors'!$G$2:$J$352,2,FALSE)*J8)+((VLOOKUP(G8,'Vehicle Factors'!$G$2:$J$352,3,FALSE)*H8*25/1000)+(VLOOKUP(G8,'Vehicle Factors'!$G$2:$J$352,4,FALSE)*H8*298/1000))</f>
        <v>#N/A</v>
      </c>
      <c r="L8" s="6" t="e">
        <f t="shared" si="1"/>
        <v>#N/A</v>
      </c>
    </row>
    <row r="9" spans="1:15">
      <c r="A9" s="3"/>
      <c r="B9" s="3"/>
      <c r="C9" s="3"/>
      <c r="D9" s="4"/>
      <c r="E9" s="4"/>
      <c r="F9" s="10" t="str">
        <f t="shared" si="4"/>
        <v xml:space="preserve"> </v>
      </c>
      <c r="G9" s="10" t="str">
        <f t="shared" si="5"/>
        <v xml:space="preserve">  </v>
      </c>
      <c r="H9" s="3"/>
      <c r="I9" s="3"/>
      <c r="J9" s="6" t="e">
        <f t="shared" si="0"/>
        <v>#DIV/0!</v>
      </c>
      <c r="K9" s="6" t="e">
        <f>(VLOOKUP(G9,'Vehicle Factors'!$G$2:$J$352,2,FALSE)*J9)+((VLOOKUP(G9,'Vehicle Factors'!$G$2:$J$352,3,FALSE)*H9*25/1000)+(VLOOKUP(G9,'Vehicle Factors'!$G$2:$J$352,4,FALSE)*H9*298/1000))</f>
        <v>#N/A</v>
      </c>
      <c r="L9" s="6" t="e">
        <f t="shared" si="1"/>
        <v>#N/A</v>
      </c>
    </row>
    <row r="10" spans="1:15">
      <c r="A10" s="3"/>
      <c r="B10" s="3"/>
      <c r="C10" s="3"/>
      <c r="D10" s="4"/>
      <c r="E10" s="4"/>
      <c r="F10" s="10" t="str">
        <f t="shared" si="4"/>
        <v xml:space="preserve"> </v>
      </c>
      <c r="G10" s="10" t="str">
        <f t="shared" si="5"/>
        <v xml:space="preserve">  </v>
      </c>
      <c r="H10" s="3"/>
      <c r="I10" s="3"/>
      <c r="J10" s="6" t="e">
        <f t="shared" si="0"/>
        <v>#DIV/0!</v>
      </c>
      <c r="K10" s="6" t="e">
        <f>(VLOOKUP(G10,'Vehicle Factors'!$G$2:$J$352,2,FALSE)*J10)+((VLOOKUP(G10,'Vehicle Factors'!$G$2:$J$352,3,FALSE)*H10*25/1000)+(VLOOKUP(G10,'Vehicle Factors'!$G$2:$J$352,4,FALSE)*H10*298/1000))</f>
        <v>#N/A</v>
      </c>
      <c r="L10" s="6" t="e">
        <f t="shared" si="1"/>
        <v>#N/A</v>
      </c>
    </row>
    <row r="11" spans="1:15">
      <c r="A11" s="3"/>
      <c r="B11" s="3"/>
      <c r="C11" s="3"/>
      <c r="D11" s="4"/>
      <c r="E11" s="4"/>
      <c r="F11" s="10" t="str">
        <f t="shared" si="4"/>
        <v xml:space="preserve"> </v>
      </c>
      <c r="G11" s="10" t="str">
        <f t="shared" si="5"/>
        <v xml:space="preserve">  </v>
      </c>
      <c r="H11" s="3"/>
      <c r="I11" s="3"/>
      <c r="J11" s="6" t="e">
        <f t="shared" si="0"/>
        <v>#DIV/0!</v>
      </c>
      <c r="K11" s="6" t="e">
        <f>(VLOOKUP(G11,'Vehicle Factors'!$G$2:$J$352,2,FALSE)*J11)+((VLOOKUP(G11,'Vehicle Factors'!$G$2:$J$352,3,FALSE)*H11*25/1000)+(VLOOKUP(G11,'Vehicle Factors'!$G$2:$J$352,4,FALSE)*H11*298/1000))</f>
        <v>#N/A</v>
      </c>
      <c r="L11" s="6" t="e">
        <f t="shared" si="1"/>
        <v>#N/A</v>
      </c>
    </row>
    <row r="12" spans="1:15">
      <c r="A12" s="3"/>
      <c r="B12" s="3"/>
      <c r="C12" s="3"/>
      <c r="D12" s="4"/>
      <c r="E12" s="4"/>
      <c r="F12" s="10" t="str">
        <f t="shared" si="4"/>
        <v xml:space="preserve"> </v>
      </c>
      <c r="G12" s="10" t="str">
        <f t="shared" si="5"/>
        <v xml:space="preserve">  </v>
      </c>
      <c r="H12" s="3"/>
      <c r="I12" s="3"/>
      <c r="J12" s="6" t="e">
        <f t="shared" si="0"/>
        <v>#DIV/0!</v>
      </c>
      <c r="K12" s="6" t="e">
        <f>(VLOOKUP(G12,'Vehicle Factors'!$G$2:$J$352,2,FALSE)*J12)+((VLOOKUP(G12,'Vehicle Factors'!$G$2:$J$352,3,FALSE)*H12*25/1000)+(VLOOKUP(G12,'Vehicle Factors'!$G$2:$J$352,4,FALSE)*H12*298/1000))</f>
        <v>#N/A</v>
      </c>
      <c r="L12" s="6" t="e">
        <f t="shared" si="1"/>
        <v>#N/A</v>
      </c>
    </row>
    <row r="13" spans="1:15">
      <c r="A13" s="3"/>
      <c r="B13" s="3"/>
      <c r="C13" s="3"/>
      <c r="D13" s="4"/>
      <c r="E13" s="4"/>
      <c r="F13" s="10" t="str">
        <f t="shared" si="4"/>
        <v xml:space="preserve"> </v>
      </c>
      <c r="G13" s="10" t="str">
        <f t="shared" si="5"/>
        <v xml:space="preserve">  </v>
      </c>
      <c r="H13" s="3"/>
      <c r="I13" s="3"/>
      <c r="J13" s="6" t="e">
        <f t="shared" si="0"/>
        <v>#DIV/0!</v>
      </c>
      <c r="K13" s="6" t="e">
        <f>(VLOOKUP(G13,'Vehicle Factors'!$G$2:$J$352,2,FALSE)*J13)+((VLOOKUP(G13,'Vehicle Factors'!$G$2:$J$352,3,FALSE)*H13*25/1000)+(VLOOKUP(G13,'Vehicle Factors'!$G$2:$J$352,4,FALSE)*H13*298/1000))</f>
        <v>#N/A</v>
      </c>
      <c r="L13" s="6" t="e">
        <f t="shared" si="1"/>
        <v>#N/A</v>
      </c>
    </row>
    <row r="14" spans="1:15">
      <c r="A14" s="3"/>
      <c r="B14" s="3"/>
      <c r="C14" s="3"/>
      <c r="D14" s="4"/>
      <c r="E14" s="4"/>
      <c r="F14" s="10" t="str">
        <f t="shared" si="4"/>
        <v xml:space="preserve"> </v>
      </c>
      <c r="G14" s="10" t="str">
        <f t="shared" si="5"/>
        <v xml:space="preserve">  </v>
      </c>
      <c r="H14" s="3"/>
      <c r="I14" s="3"/>
      <c r="J14" s="6" t="e">
        <f t="shared" si="0"/>
        <v>#DIV/0!</v>
      </c>
      <c r="K14" s="6" t="e">
        <f>(VLOOKUP(G14,'Vehicle Factors'!$G$2:$J$352,2,FALSE)*J14)+((VLOOKUP(G14,'Vehicle Factors'!$G$2:$J$352,3,FALSE)*H14*25/1000)+(VLOOKUP(G14,'Vehicle Factors'!$G$2:$J$352,4,FALSE)*H14*298/1000))</f>
        <v>#N/A</v>
      </c>
      <c r="L14" s="6" t="e">
        <f t="shared" si="1"/>
        <v>#N/A</v>
      </c>
    </row>
    <row r="15" spans="1:15">
      <c r="A15" s="3"/>
      <c r="B15" s="3"/>
      <c r="C15" s="3"/>
      <c r="D15" s="4"/>
      <c r="E15" s="4"/>
      <c r="F15" s="10" t="str">
        <f t="shared" si="4"/>
        <v xml:space="preserve"> </v>
      </c>
      <c r="G15" s="10" t="str">
        <f t="shared" si="5"/>
        <v xml:space="preserve">  </v>
      </c>
      <c r="H15" s="3"/>
      <c r="I15" s="3"/>
      <c r="J15" s="6" t="e">
        <f t="shared" si="0"/>
        <v>#DIV/0!</v>
      </c>
      <c r="K15" s="6" t="e">
        <f>(VLOOKUP(G15,'Vehicle Factors'!$G$2:$J$352,2,FALSE)*J15)+((VLOOKUP(G15,'Vehicle Factors'!$G$2:$J$352,3,FALSE)*H15*25/1000)+(VLOOKUP(G15,'Vehicle Factors'!$G$2:$J$352,4,FALSE)*H15*298/1000))</f>
        <v>#N/A</v>
      </c>
      <c r="L15" s="6" t="e">
        <f t="shared" si="1"/>
        <v>#N/A</v>
      </c>
    </row>
    <row r="16" spans="1:15">
      <c r="A16" s="3"/>
      <c r="B16" s="3"/>
      <c r="C16" s="3"/>
      <c r="D16" s="4"/>
      <c r="E16" s="4"/>
      <c r="F16" s="10" t="str">
        <f t="shared" si="4"/>
        <v xml:space="preserve"> </v>
      </c>
      <c r="G16" s="10" t="str">
        <f t="shared" si="5"/>
        <v xml:space="preserve">  </v>
      </c>
      <c r="H16" s="3"/>
      <c r="I16" s="3"/>
      <c r="J16" s="6" t="e">
        <f t="shared" si="0"/>
        <v>#DIV/0!</v>
      </c>
      <c r="K16" s="6" t="e">
        <f>(VLOOKUP(G16,'Vehicle Factors'!$G$2:$J$352,2,FALSE)*J16)+((VLOOKUP(G16,'Vehicle Factors'!$G$2:$J$352,3,FALSE)*H16*25/1000)+(VLOOKUP(G16,'Vehicle Factors'!$G$2:$J$352,4,FALSE)*H16*298/1000))</f>
        <v>#N/A</v>
      </c>
      <c r="L16" s="6" t="e">
        <f t="shared" si="1"/>
        <v>#N/A</v>
      </c>
    </row>
    <row r="17" spans="1:12">
      <c r="A17" s="3"/>
      <c r="B17" s="3"/>
      <c r="C17" s="3"/>
      <c r="D17" s="4"/>
      <c r="E17" s="4"/>
      <c r="F17" s="10" t="str">
        <f t="shared" si="4"/>
        <v xml:space="preserve"> </v>
      </c>
      <c r="G17" s="10" t="str">
        <f t="shared" si="5"/>
        <v xml:space="preserve">  </v>
      </c>
      <c r="H17" s="3"/>
      <c r="I17" s="3"/>
      <c r="J17" s="6" t="e">
        <f t="shared" si="0"/>
        <v>#DIV/0!</v>
      </c>
      <c r="K17" s="6" t="e">
        <f>(VLOOKUP(G17,'Vehicle Factors'!$G$2:$J$352,2,FALSE)*J17)+((VLOOKUP(G17,'Vehicle Factors'!$G$2:$J$352,3,FALSE)*H17*25/1000)+(VLOOKUP(G17,'Vehicle Factors'!$G$2:$J$352,4,FALSE)*H17*298/1000))</f>
        <v>#N/A</v>
      </c>
      <c r="L17" s="6" t="e">
        <f t="shared" si="1"/>
        <v>#N/A</v>
      </c>
    </row>
    <row r="18" spans="1:12">
      <c r="A18" s="3"/>
      <c r="B18" s="3"/>
      <c r="C18" s="3"/>
      <c r="D18" s="4"/>
      <c r="E18" s="4"/>
      <c r="F18" s="10" t="str">
        <f t="shared" si="4"/>
        <v xml:space="preserve"> </v>
      </c>
      <c r="G18" s="10" t="str">
        <f t="shared" si="5"/>
        <v xml:space="preserve">  </v>
      </c>
      <c r="H18" s="3"/>
      <c r="I18" s="3"/>
      <c r="J18" s="6" t="e">
        <f t="shared" si="0"/>
        <v>#DIV/0!</v>
      </c>
      <c r="K18" s="6" t="e">
        <f>(VLOOKUP(G18,'Vehicle Factors'!$G$2:$J$352,2,FALSE)*J18)+((VLOOKUP(G18,'Vehicle Factors'!$G$2:$J$352,3,FALSE)*H18*25/1000)+(VLOOKUP(G18,'Vehicle Factors'!$G$2:$J$352,4,FALSE)*H18*298/1000))</f>
        <v>#N/A</v>
      </c>
      <c r="L18" s="6" t="e">
        <f t="shared" si="1"/>
        <v>#N/A</v>
      </c>
    </row>
    <row r="19" spans="1:12">
      <c r="A19" s="3"/>
      <c r="B19" s="3"/>
      <c r="C19" s="3"/>
      <c r="D19" s="4"/>
      <c r="E19" s="4"/>
      <c r="F19" s="10" t="str">
        <f t="shared" si="4"/>
        <v xml:space="preserve"> </v>
      </c>
      <c r="G19" s="10" t="str">
        <f t="shared" si="5"/>
        <v xml:space="preserve">  </v>
      </c>
      <c r="H19" s="3"/>
      <c r="I19" s="3"/>
      <c r="J19" s="6" t="e">
        <f t="shared" si="0"/>
        <v>#DIV/0!</v>
      </c>
      <c r="K19" s="6" t="e">
        <f>(VLOOKUP(G19,'Vehicle Factors'!$G$2:$J$352,2,FALSE)*J19)+((VLOOKUP(G19,'Vehicle Factors'!$G$2:$J$352,3,FALSE)*H19*25/1000)+(VLOOKUP(G19,'Vehicle Factors'!$G$2:$J$352,4,FALSE)*H19*298/1000))</f>
        <v>#N/A</v>
      </c>
      <c r="L19" s="6" t="e">
        <f t="shared" si="1"/>
        <v>#N/A</v>
      </c>
    </row>
    <row r="20" spans="1:12">
      <c r="A20" s="3"/>
      <c r="B20" s="3"/>
      <c r="C20" s="3"/>
      <c r="D20" s="4"/>
      <c r="E20" s="4"/>
      <c r="F20" s="10" t="str">
        <f t="shared" si="4"/>
        <v xml:space="preserve"> </v>
      </c>
      <c r="G20" s="10" t="str">
        <f t="shared" si="5"/>
        <v xml:space="preserve">  </v>
      </c>
      <c r="H20" s="3"/>
      <c r="I20" s="3"/>
      <c r="J20" s="6" t="e">
        <f t="shared" si="0"/>
        <v>#DIV/0!</v>
      </c>
      <c r="K20" s="6" t="e">
        <f>(VLOOKUP(G20,'Vehicle Factors'!$G$2:$J$352,2,FALSE)*J20)+((VLOOKUP(G20,'Vehicle Factors'!$G$2:$J$352,3,FALSE)*H20*25/1000)+(VLOOKUP(G20,'Vehicle Factors'!$G$2:$J$352,4,FALSE)*H20*298/1000))</f>
        <v>#N/A</v>
      </c>
      <c r="L20" s="6" t="e">
        <f t="shared" si="1"/>
        <v>#N/A</v>
      </c>
    </row>
    <row r="21" spans="1:12">
      <c r="A21" s="3"/>
      <c r="B21" s="3"/>
      <c r="C21" s="3"/>
      <c r="D21" s="4"/>
      <c r="E21" s="4"/>
      <c r="F21" s="10" t="str">
        <f t="shared" si="4"/>
        <v xml:space="preserve"> </v>
      </c>
      <c r="G21" s="10" t="str">
        <f t="shared" si="5"/>
        <v xml:space="preserve">  </v>
      </c>
      <c r="H21" s="3"/>
      <c r="I21" s="3"/>
      <c r="J21" s="6" t="e">
        <f t="shared" si="0"/>
        <v>#DIV/0!</v>
      </c>
      <c r="K21" s="6" t="e">
        <f>(VLOOKUP(G21,'Vehicle Factors'!$G$2:$J$352,2,FALSE)*J21)+((VLOOKUP(G21,'Vehicle Factors'!$G$2:$J$352,3,FALSE)*H21*25/1000)+(VLOOKUP(G21,'Vehicle Factors'!$G$2:$J$352,4,FALSE)*H21*298/1000))</f>
        <v>#N/A</v>
      </c>
      <c r="L21" s="6" t="e">
        <f t="shared" si="1"/>
        <v>#N/A</v>
      </c>
    </row>
    <row r="22" spans="1:12">
      <c r="A22" s="3"/>
      <c r="B22" s="3"/>
      <c r="C22" s="3"/>
      <c r="D22" s="4"/>
      <c r="E22" s="4"/>
      <c r="F22" s="10" t="str">
        <f t="shared" si="4"/>
        <v xml:space="preserve"> </v>
      </c>
      <c r="G22" s="10" t="str">
        <f t="shared" si="5"/>
        <v xml:space="preserve">  </v>
      </c>
      <c r="H22" s="3"/>
      <c r="I22" s="3"/>
      <c r="J22" s="6" t="e">
        <f t="shared" si="0"/>
        <v>#DIV/0!</v>
      </c>
      <c r="K22" s="6" t="e">
        <f>(VLOOKUP(G22,'Vehicle Factors'!$G$2:$J$352,2,FALSE)*J22)+((VLOOKUP(G22,'Vehicle Factors'!$G$2:$J$352,3,FALSE)*H22*25/1000)+(VLOOKUP(G22,'Vehicle Factors'!$G$2:$J$352,4,FALSE)*H22*298/1000))</f>
        <v>#N/A</v>
      </c>
      <c r="L22" s="6" t="e">
        <f t="shared" si="1"/>
        <v>#N/A</v>
      </c>
    </row>
    <row r="23" spans="1:12">
      <c r="A23" s="3"/>
      <c r="B23" s="3"/>
      <c r="C23" s="3"/>
      <c r="D23" s="4"/>
      <c r="E23" s="4"/>
      <c r="F23" s="10" t="str">
        <f t="shared" si="4"/>
        <v xml:space="preserve"> </v>
      </c>
      <c r="G23" s="10" t="str">
        <f t="shared" si="5"/>
        <v xml:space="preserve">  </v>
      </c>
      <c r="H23" s="3"/>
      <c r="I23" s="3"/>
      <c r="J23" s="6" t="e">
        <f t="shared" si="0"/>
        <v>#DIV/0!</v>
      </c>
      <c r="K23" s="6" t="e">
        <f>(VLOOKUP(G23,'Vehicle Factors'!$G$2:$J$352,2,FALSE)*J23)+((VLOOKUP(G23,'Vehicle Factors'!$G$2:$J$352,3,FALSE)*H23*25/1000)+(VLOOKUP(G23,'Vehicle Factors'!$G$2:$J$352,4,FALSE)*H23*298/1000))</f>
        <v>#N/A</v>
      </c>
      <c r="L23" s="6" t="e">
        <f t="shared" si="1"/>
        <v>#N/A</v>
      </c>
    </row>
    <row r="24" spans="1:12">
      <c r="A24" s="3"/>
      <c r="B24" s="3"/>
      <c r="C24" s="3"/>
      <c r="D24" s="4"/>
      <c r="E24" s="4"/>
      <c r="F24" s="10" t="str">
        <f t="shared" si="4"/>
        <v xml:space="preserve"> </v>
      </c>
      <c r="G24" s="10" t="str">
        <f t="shared" si="5"/>
        <v xml:space="preserve">  </v>
      </c>
      <c r="H24" s="3"/>
      <c r="I24" s="3"/>
      <c r="J24" s="6" t="e">
        <f t="shared" si="0"/>
        <v>#DIV/0!</v>
      </c>
      <c r="K24" s="6" t="e">
        <f>(VLOOKUP(G24,'Vehicle Factors'!$G$2:$J$352,2,FALSE)*J24)+((VLOOKUP(G24,'Vehicle Factors'!$G$2:$J$352,3,FALSE)*H24*25/1000)+(VLOOKUP(G24,'Vehicle Factors'!$G$2:$J$352,4,FALSE)*H24*298/1000))</f>
        <v>#N/A</v>
      </c>
      <c r="L24" s="6" t="e">
        <f t="shared" si="1"/>
        <v>#N/A</v>
      </c>
    </row>
    <row r="25" spans="1:12">
      <c r="A25" s="3"/>
      <c r="B25" s="3"/>
      <c r="C25" s="3"/>
      <c r="D25" s="4"/>
      <c r="E25" s="4"/>
      <c r="F25" s="10" t="str">
        <f t="shared" si="4"/>
        <v xml:space="preserve"> </v>
      </c>
      <c r="G25" s="10" t="str">
        <f t="shared" si="5"/>
        <v xml:space="preserve">  </v>
      </c>
      <c r="H25" s="3"/>
      <c r="I25" s="3"/>
      <c r="J25" s="6" t="e">
        <f t="shared" si="0"/>
        <v>#DIV/0!</v>
      </c>
      <c r="K25" s="6" t="e">
        <f>(VLOOKUP(G25,'Vehicle Factors'!$G$2:$J$352,2,FALSE)*J25)+((VLOOKUP(G25,'Vehicle Factors'!$G$2:$J$352,3,FALSE)*H25*25/1000)+(VLOOKUP(G25,'Vehicle Factors'!$G$2:$J$352,4,FALSE)*H25*298/1000))</f>
        <v>#N/A</v>
      </c>
      <c r="L25" s="6" t="e">
        <f t="shared" si="1"/>
        <v>#N/A</v>
      </c>
    </row>
    <row r="26" spans="1:12">
      <c r="A26" s="3"/>
      <c r="B26" s="3"/>
      <c r="C26" s="3"/>
      <c r="D26" s="4"/>
      <c r="E26" s="4"/>
      <c r="F26" s="10" t="str">
        <f t="shared" si="4"/>
        <v xml:space="preserve"> </v>
      </c>
      <c r="G26" s="10" t="str">
        <f t="shared" si="5"/>
        <v xml:space="preserve">  </v>
      </c>
      <c r="H26" s="3"/>
      <c r="I26" s="3"/>
      <c r="J26" s="6" t="e">
        <f t="shared" si="0"/>
        <v>#DIV/0!</v>
      </c>
      <c r="K26" s="6" t="e">
        <f>(VLOOKUP(G26,'Vehicle Factors'!$G$2:$J$352,2,FALSE)*J26)+((VLOOKUP(G26,'Vehicle Factors'!$G$2:$J$352,3,FALSE)*H26*25/1000)+(VLOOKUP(G26,'Vehicle Factors'!$G$2:$J$352,4,FALSE)*H26*298/1000))</f>
        <v>#N/A</v>
      </c>
      <c r="L26" s="6" t="e">
        <f t="shared" si="1"/>
        <v>#N/A</v>
      </c>
    </row>
    <row r="27" spans="1:12">
      <c r="A27" s="3"/>
      <c r="B27" s="3"/>
      <c r="C27" s="3"/>
      <c r="D27" s="4"/>
      <c r="E27" s="4"/>
      <c r="F27" s="10" t="str">
        <f t="shared" si="4"/>
        <v xml:space="preserve"> </v>
      </c>
      <c r="G27" s="10" t="str">
        <f t="shared" si="5"/>
        <v xml:space="preserve">  </v>
      </c>
      <c r="H27" s="3"/>
      <c r="I27" s="3"/>
      <c r="J27" s="6" t="e">
        <f t="shared" si="0"/>
        <v>#DIV/0!</v>
      </c>
      <c r="K27" s="6" t="e">
        <f>(VLOOKUP(G27,'Vehicle Factors'!$G$2:$J$352,2,FALSE)*J27)+((VLOOKUP(G27,'Vehicle Factors'!$G$2:$J$352,3,FALSE)*H27*25/1000)+(VLOOKUP(G27,'Vehicle Factors'!$G$2:$J$352,4,FALSE)*H27*298/1000))</f>
        <v>#N/A</v>
      </c>
      <c r="L27" s="6" t="e">
        <f t="shared" si="1"/>
        <v>#N/A</v>
      </c>
    </row>
    <row r="28" spans="1:12">
      <c r="A28" s="3"/>
      <c r="B28" s="3"/>
      <c r="C28" s="3"/>
      <c r="D28" s="4"/>
      <c r="E28" s="4"/>
      <c r="F28" s="10" t="str">
        <f t="shared" si="4"/>
        <v xml:space="preserve"> </v>
      </c>
      <c r="G28" s="10" t="str">
        <f t="shared" si="5"/>
        <v xml:space="preserve">  </v>
      </c>
      <c r="H28" s="3"/>
      <c r="I28" s="3"/>
      <c r="J28" s="6" t="e">
        <f t="shared" si="0"/>
        <v>#DIV/0!</v>
      </c>
      <c r="K28" s="6" t="e">
        <f>(VLOOKUP(G28,'Vehicle Factors'!$G$2:$J$352,2,FALSE)*J28)+((VLOOKUP(G28,'Vehicle Factors'!$G$2:$J$352,3,FALSE)*H28*25/1000)+(VLOOKUP(G28,'Vehicle Factors'!$G$2:$J$352,4,FALSE)*H28*298/1000))</f>
        <v>#N/A</v>
      </c>
      <c r="L28" s="6" t="e">
        <f t="shared" si="1"/>
        <v>#N/A</v>
      </c>
    </row>
    <row r="29" spans="1:12">
      <c r="A29" s="3"/>
      <c r="B29" s="3"/>
      <c r="C29" s="3"/>
      <c r="D29" s="4"/>
      <c r="E29" s="4"/>
      <c r="F29" s="10" t="str">
        <f t="shared" si="4"/>
        <v xml:space="preserve"> </v>
      </c>
      <c r="G29" s="10" t="str">
        <f t="shared" si="5"/>
        <v xml:space="preserve">  </v>
      </c>
      <c r="H29" s="3"/>
      <c r="I29" s="3"/>
      <c r="J29" s="6" t="e">
        <f t="shared" si="0"/>
        <v>#DIV/0!</v>
      </c>
      <c r="K29" s="6" t="e">
        <f>(VLOOKUP(G29,'Vehicle Factors'!$G$2:$J$352,2,FALSE)*J29)+((VLOOKUP(G29,'Vehicle Factors'!$G$2:$J$352,3,FALSE)*H29*25/1000)+(VLOOKUP(G29,'Vehicle Factors'!$G$2:$J$352,4,FALSE)*H29*298/1000))</f>
        <v>#N/A</v>
      </c>
      <c r="L29" s="6" t="e">
        <f t="shared" si="1"/>
        <v>#N/A</v>
      </c>
    </row>
    <row r="30" spans="1:12">
      <c r="A30" s="3"/>
      <c r="B30" s="3"/>
      <c r="C30" s="3"/>
      <c r="D30" s="4"/>
      <c r="E30" s="4"/>
      <c r="F30" s="10" t="str">
        <f t="shared" si="4"/>
        <v xml:space="preserve"> </v>
      </c>
      <c r="G30" s="10" t="str">
        <f t="shared" si="5"/>
        <v xml:space="preserve">  </v>
      </c>
      <c r="H30" s="3"/>
      <c r="I30" s="3"/>
      <c r="J30" s="6" t="e">
        <f t="shared" si="0"/>
        <v>#DIV/0!</v>
      </c>
      <c r="K30" s="6" t="e">
        <f>(VLOOKUP(G30,'Vehicle Factors'!$G$2:$J$352,2,FALSE)*J30)+((VLOOKUP(G30,'Vehicle Factors'!$G$2:$J$352,3,FALSE)*H30*25/1000)+(VLOOKUP(G30,'Vehicle Factors'!$G$2:$J$352,4,FALSE)*H30*298/1000))</f>
        <v>#N/A</v>
      </c>
      <c r="L30" s="6" t="e">
        <f t="shared" si="1"/>
        <v>#N/A</v>
      </c>
    </row>
    <row r="31" spans="1:12">
      <c r="A31" s="3"/>
      <c r="B31" s="3"/>
      <c r="C31" s="3"/>
      <c r="D31" s="4"/>
      <c r="E31" s="4"/>
      <c r="F31" s="10" t="str">
        <f t="shared" si="4"/>
        <v xml:space="preserve"> </v>
      </c>
      <c r="G31" s="10" t="str">
        <f t="shared" si="5"/>
        <v xml:space="preserve">  </v>
      </c>
      <c r="H31" s="3"/>
      <c r="I31" s="3"/>
      <c r="J31" s="6" t="e">
        <f t="shared" si="0"/>
        <v>#DIV/0!</v>
      </c>
      <c r="K31" s="6" t="e">
        <f>(VLOOKUP(G31,'Vehicle Factors'!$G$2:$J$352,2,FALSE)*J31)+((VLOOKUP(G31,'Vehicle Factors'!$G$2:$J$352,3,FALSE)*H31*25/1000)+(VLOOKUP(G31,'Vehicle Factors'!$G$2:$J$352,4,FALSE)*H31*298/1000))</f>
        <v>#N/A</v>
      </c>
      <c r="L31" s="6" t="e">
        <f t="shared" si="1"/>
        <v>#N/A</v>
      </c>
    </row>
    <row r="32" spans="1:12">
      <c r="A32" s="3"/>
      <c r="B32" s="3"/>
      <c r="C32" s="3"/>
      <c r="D32" s="4"/>
      <c r="E32" s="4"/>
      <c r="F32" s="10" t="str">
        <f t="shared" si="4"/>
        <v xml:space="preserve"> </v>
      </c>
      <c r="G32" s="10" t="str">
        <f t="shared" si="5"/>
        <v xml:space="preserve">  </v>
      </c>
      <c r="H32" s="3"/>
      <c r="I32" s="3"/>
      <c r="J32" s="6" t="e">
        <f t="shared" si="0"/>
        <v>#DIV/0!</v>
      </c>
      <c r="K32" s="6" t="e">
        <f>(VLOOKUP(G32,'Vehicle Factors'!$G$2:$J$352,2,FALSE)*J32)+((VLOOKUP(G32,'Vehicle Factors'!$G$2:$J$352,3,FALSE)*H32*25/1000)+(VLOOKUP(G32,'Vehicle Factors'!$G$2:$J$352,4,FALSE)*H32*298/1000))</f>
        <v>#N/A</v>
      </c>
      <c r="L32" s="6" t="e">
        <f t="shared" si="1"/>
        <v>#N/A</v>
      </c>
    </row>
    <row r="33" spans="1:12">
      <c r="A33" s="3"/>
      <c r="B33" s="3"/>
      <c r="C33" s="3"/>
      <c r="D33" s="4"/>
      <c r="E33" s="4"/>
      <c r="F33" s="10" t="str">
        <f t="shared" si="4"/>
        <v xml:space="preserve"> </v>
      </c>
      <c r="G33" s="10" t="str">
        <f t="shared" si="5"/>
        <v xml:space="preserve">  </v>
      </c>
      <c r="H33" s="3"/>
      <c r="I33" s="3"/>
      <c r="J33" s="6" t="e">
        <f t="shared" si="0"/>
        <v>#DIV/0!</v>
      </c>
      <c r="K33" s="6" t="e">
        <f>(VLOOKUP(G33,'Vehicle Factors'!$G$2:$J$352,2,FALSE)*J33)+((VLOOKUP(G33,'Vehicle Factors'!$G$2:$J$352,3,FALSE)*H33*25/1000)+(VLOOKUP(G33,'Vehicle Factors'!$G$2:$J$352,4,FALSE)*H33*298/1000))</f>
        <v>#N/A</v>
      </c>
      <c r="L33" s="6" t="e">
        <f t="shared" si="1"/>
        <v>#N/A</v>
      </c>
    </row>
    <row r="34" spans="1:12">
      <c r="A34" s="3"/>
      <c r="B34" s="3"/>
      <c r="C34" s="3"/>
      <c r="D34" s="4"/>
      <c r="E34" s="4"/>
      <c r="F34" s="10" t="str">
        <f t="shared" si="4"/>
        <v xml:space="preserve"> </v>
      </c>
      <c r="G34" s="10" t="str">
        <f t="shared" si="5"/>
        <v xml:space="preserve">  </v>
      </c>
      <c r="H34" s="3"/>
      <c r="I34" s="3"/>
      <c r="J34" s="6" t="e">
        <f t="shared" si="0"/>
        <v>#DIV/0!</v>
      </c>
      <c r="K34" s="6" t="e">
        <f>(VLOOKUP(G34,'Vehicle Factors'!$G$2:$J$352,2,FALSE)*J34)+((VLOOKUP(G34,'Vehicle Factors'!$G$2:$J$352,3,FALSE)*H34*25/1000)+(VLOOKUP(G34,'Vehicle Factors'!$G$2:$J$352,4,FALSE)*H34*298/1000))</f>
        <v>#N/A</v>
      </c>
      <c r="L34" s="6" t="e">
        <f t="shared" si="1"/>
        <v>#N/A</v>
      </c>
    </row>
    <row r="35" spans="1:12">
      <c r="A35" s="3"/>
      <c r="B35" s="3"/>
      <c r="C35" s="3"/>
      <c r="D35" s="4"/>
      <c r="E35" s="4"/>
      <c r="F35" s="10" t="str">
        <f t="shared" si="4"/>
        <v xml:space="preserve"> </v>
      </c>
      <c r="G35" s="10" t="str">
        <f t="shared" si="5"/>
        <v xml:space="preserve">  </v>
      </c>
      <c r="H35" s="3"/>
      <c r="I35" s="3"/>
      <c r="J35" s="6" t="e">
        <f t="shared" si="0"/>
        <v>#DIV/0!</v>
      </c>
      <c r="K35" s="6" t="e">
        <f>(VLOOKUP(G35,'Vehicle Factors'!$G$2:$J$352,2,FALSE)*J35)+((VLOOKUP(G35,'Vehicle Factors'!$G$2:$J$352,3,FALSE)*H35*25/1000)+(VLOOKUP(G35,'Vehicle Factors'!$G$2:$J$352,4,FALSE)*H35*298/1000))</f>
        <v>#N/A</v>
      </c>
      <c r="L35" s="6" t="e">
        <f t="shared" si="1"/>
        <v>#N/A</v>
      </c>
    </row>
    <row r="36" spans="1:12">
      <c r="A36" s="3"/>
      <c r="B36" s="3"/>
      <c r="C36" s="3"/>
      <c r="D36" s="4"/>
      <c r="E36" s="4"/>
      <c r="F36" s="10" t="str">
        <f t="shared" si="4"/>
        <v xml:space="preserve"> </v>
      </c>
      <c r="G36" s="10" t="str">
        <f t="shared" si="5"/>
        <v xml:space="preserve">  </v>
      </c>
      <c r="H36" s="3"/>
      <c r="I36" s="3"/>
      <c r="J36" s="6" t="e">
        <f t="shared" si="0"/>
        <v>#DIV/0!</v>
      </c>
      <c r="K36" s="6" t="e">
        <f>(VLOOKUP(G36,'Vehicle Factors'!$G$2:$J$352,2,FALSE)*J36)+((VLOOKUP(G36,'Vehicle Factors'!$G$2:$J$352,3,FALSE)*H36*25/1000)+(VLOOKUP(G36,'Vehicle Factors'!$G$2:$J$352,4,FALSE)*H36*298/1000))</f>
        <v>#N/A</v>
      </c>
      <c r="L36" s="6" t="e">
        <f t="shared" si="1"/>
        <v>#N/A</v>
      </c>
    </row>
    <row r="37" spans="1:12">
      <c r="A37" s="3"/>
      <c r="B37" s="3"/>
      <c r="C37" s="3"/>
      <c r="D37" s="4"/>
      <c r="E37" s="4"/>
      <c r="F37" s="10" t="str">
        <f t="shared" si="4"/>
        <v xml:space="preserve"> </v>
      </c>
      <c r="G37" s="10" t="str">
        <f t="shared" si="5"/>
        <v xml:space="preserve">  </v>
      </c>
      <c r="H37" s="3"/>
      <c r="I37" s="3"/>
      <c r="J37" s="6" t="e">
        <f t="shared" si="0"/>
        <v>#DIV/0!</v>
      </c>
      <c r="K37" s="6" t="e">
        <f>(VLOOKUP(G37,'Vehicle Factors'!$G$2:$J$352,2,FALSE)*J37)+((VLOOKUP(G37,'Vehicle Factors'!$G$2:$J$352,3,FALSE)*H37*25/1000)+(VLOOKUP(G37,'Vehicle Factors'!$G$2:$J$352,4,FALSE)*H37*298/1000))</f>
        <v>#N/A</v>
      </c>
      <c r="L37" s="6" t="e">
        <f t="shared" si="1"/>
        <v>#N/A</v>
      </c>
    </row>
    <row r="38" spans="1:12">
      <c r="A38" s="3"/>
      <c r="B38" s="3"/>
      <c r="C38" s="3"/>
      <c r="D38" s="4"/>
      <c r="E38" s="4"/>
      <c r="F38" s="10" t="str">
        <f t="shared" si="4"/>
        <v xml:space="preserve"> </v>
      </c>
      <c r="G38" s="10" t="str">
        <f t="shared" si="5"/>
        <v xml:space="preserve">  </v>
      </c>
      <c r="H38" s="3"/>
      <c r="I38" s="3"/>
      <c r="J38" s="6" t="e">
        <f t="shared" si="0"/>
        <v>#DIV/0!</v>
      </c>
      <c r="K38" s="6" t="e">
        <f>(VLOOKUP(G38,'Vehicle Factors'!$G$2:$J$352,2,FALSE)*J38)+((VLOOKUP(G38,'Vehicle Factors'!$G$2:$J$352,3,FALSE)*H38*25/1000)+(VLOOKUP(G38,'Vehicle Factors'!$G$2:$J$352,4,FALSE)*H38*298/1000))</f>
        <v>#N/A</v>
      </c>
      <c r="L38" s="6" t="e">
        <f t="shared" si="1"/>
        <v>#N/A</v>
      </c>
    </row>
    <row r="39" spans="1:12">
      <c r="A39" s="3"/>
      <c r="B39" s="3"/>
      <c r="C39" s="3"/>
      <c r="D39" s="4"/>
      <c r="E39" s="4"/>
      <c r="F39" s="10" t="str">
        <f t="shared" si="4"/>
        <v xml:space="preserve"> </v>
      </c>
      <c r="G39" s="10" t="str">
        <f t="shared" si="5"/>
        <v xml:space="preserve">  </v>
      </c>
      <c r="H39" s="3"/>
      <c r="I39" s="3"/>
      <c r="J39" s="6" t="e">
        <f t="shared" si="0"/>
        <v>#DIV/0!</v>
      </c>
      <c r="K39" s="6" t="e">
        <f>(VLOOKUP(G39,'Vehicle Factors'!$G$2:$J$352,2,FALSE)*J39)+((VLOOKUP(G39,'Vehicle Factors'!$G$2:$J$352,3,FALSE)*H39*25/1000)+(VLOOKUP(G39,'Vehicle Factors'!$G$2:$J$352,4,FALSE)*H39*298/1000))</f>
        <v>#N/A</v>
      </c>
      <c r="L39" s="6" t="e">
        <f t="shared" si="1"/>
        <v>#N/A</v>
      </c>
    </row>
    <row r="40" spans="1:12">
      <c r="A40" s="3"/>
      <c r="B40" s="3"/>
      <c r="C40" s="3"/>
      <c r="D40" s="4"/>
      <c r="E40" s="4"/>
      <c r="F40" s="10" t="str">
        <f t="shared" si="4"/>
        <v xml:space="preserve"> </v>
      </c>
      <c r="G40" s="10" t="str">
        <f t="shared" si="5"/>
        <v xml:space="preserve">  </v>
      </c>
      <c r="H40" s="3"/>
      <c r="I40" s="3"/>
      <c r="J40" s="6" t="e">
        <f t="shared" si="0"/>
        <v>#DIV/0!</v>
      </c>
      <c r="K40" s="6" t="e">
        <f>(VLOOKUP(G40,'Vehicle Factors'!$G$2:$J$352,2,FALSE)*J40)+((VLOOKUP(G40,'Vehicle Factors'!$G$2:$J$352,3,FALSE)*H40*25/1000)+(VLOOKUP(G40,'Vehicle Factors'!$G$2:$J$352,4,FALSE)*H40*298/1000))</f>
        <v>#N/A</v>
      </c>
      <c r="L40" s="6" t="e">
        <f t="shared" si="1"/>
        <v>#N/A</v>
      </c>
    </row>
    <row r="41" spans="1:12">
      <c r="A41" s="3"/>
      <c r="B41" s="3"/>
      <c r="C41" s="3"/>
      <c r="D41" s="4"/>
      <c r="E41" s="4"/>
      <c r="F41" s="10" t="str">
        <f t="shared" si="4"/>
        <v xml:space="preserve"> </v>
      </c>
      <c r="G41" s="10" t="str">
        <f t="shared" si="5"/>
        <v xml:space="preserve">  </v>
      </c>
      <c r="H41" s="3"/>
      <c r="I41" s="3"/>
      <c r="J41" s="6" t="e">
        <f t="shared" si="0"/>
        <v>#DIV/0!</v>
      </c>
      <c r="K41" s="6" t="e">
        <f>(VLOOKUP(G41,'Vehicle Factors'!$G$2:$J$352,2,FALSE)*J41)+((VLOOKUP(G41,'Vehicle Factors'!$G$2:$J$352,3,FALSE)*H41*25/1000)+(VLOOKUP(G41,'Vehicle Factors'!$G$2:$J$352,4,FALSE)*H41*298/1000))</f>
        <v>#N/A</v>
      </c>
      <c r="L41" s="6" t="e">
        <f t="shared" si="1"/>
        <v>#N/A</v>
      </c>
    </row>
    <row r="42" spans="1:12">
      <c r="A42" s="3"/>
      <c r="B42" s="3"/>
      <c r="C42" s="3"/>
      <c r="D42" s="4"/>
      <c r="E42" s="4"/>
      <c r="F42" s="10" t="str">
        <f t="shared" si="4"/>
        <v xml:space="preserve"> </v>
      </c>
      <c r="G42" s="10" t="str">
        <f t="shared" si="5"/>
        <v xml:space="preserve">  </v>
      </c>
      <c r="H42" s="3"/>
      <c r="I42" s="3"/>
      <c r="J42" s="6" t="e">
        <f t="shared" si="0"/>
        <v>#DIV/0!</v>
      </c>
      <c r="K42" s="6" t="e">
        <f>(VLOOKUP(G42,'Vehicle Factors'!$G$2:$J$352,2,FALSE)*J42)+((VLOOKUP(G42,'Vehicle Factors'!$G$2:$J$352,3,FALSE)*H42*25/1000)+(VLOOKUP(G42,'Vehicle Factors'!$G$2:$J$352,4,FALSE)*H42*298/1000))</f>
        <v>#N/A</v>
      </c>
      <c r="L42" s="6" t="e">
        <f t="shared" si="1"/>
        <v>#N/A</v>
      </c>
    </row>
    <row r="43" spans="1:12">
      <c r="A43" s="3"/>
      <c r="B43" s="3"/>
      <c r="C43" s="3"/>
      <c r="D43" s="4"/>
      <c r="E43" s="4"/>
      <c r="F43" s="10" t="str">
        <f t="shared" si="4"/>
        <v xml:space="preserve"> </v>
      </c>
      <c r="G43" s="10" t="str">
        <f t="shared" si="5"/>
        <v xml:space="preserve">  </v>
      </c>
      <c r="H43" s="3"/>
      <c r="I43" s="3"/>
      <c r="J43" s="6" t="e">
        <f t="shared" si="0"/>
        <v>#DIV/0!</v>
      </c>
      <c r="K43" s="6" t="e">
        <f>(VLOOKUP(G43,'Vehicle Factors'!$G$2:$J$352,2,FALSE)*J43)+((VLOOKUP(G43,'Vehicle Factors'!$G$2:$J$352,3,FALSE)*H43*25/1000)+(VLOOKUP(G43,'Vehicle Factors'!$G$2:$J$352,4,FALSE)*H43*298/1000))</f>
        <v>#N/A</v>
      </c>
      <c r="L43" s="6" t="e">
        <f t="shared" si="1"/>
        <v>#N/A</v>
      </c>
    </row>
    <row r="44" spans="1:12">
      <c r="A44" s="3"/>
      <c r="B44" s="3"/>
      <c r="C44" s="3"/>
      <c r="D44" s="4"/>
      <c r="E44" s="4"/>
      <c r="F44" s="10" t="str">
        <f t="shared" si="4"/>
        <v xml:space="preserve"> </v>
      </c>
      <c r="G44" s="10" t="str">
        <f t="shared" si="5"/>
        <v xml:space="preserve">  </v>
      </c>
      <c r="H44" s="3"/>
      <c r="I44" s="3"/>
      <c r="J44" s="6" t="e">
        <f t="shared" si="0"/>
        <v>#DIV/0!</v>
      </c>
      <c r="K44" s="6" t="e">
        <f>(VLOOKUP(G44,'Vehicle Factors'!$G$2:$J$352,2,FALSE)*J44)+((VLOOKUP(G44,'Vehicle Factors'!$G$2:$J$352,3,FALSE)*H44*25/1000)+(VLOOKUP(G44,'Vehicle Factors'!$G$2:$J$352,4,FALSE)*H44*298/1000))</f>
        <v>#N/A</v>
      </c>
      <c r="L44" s="6" t="e">
        <f t="shared" si="1"/>
        <v>#N/A</v>
      </c>
    </row>
    <row r="45" spans="1:12">
      <c r="A45" s="3"/>
      <c r="B45" s="3"/>
      <c r="C45" s="3"/>
      <c r="D45" s="4"/>
      <c r="E45" s="4"/>
      <c r="F45" s="10" t="str">
        <f t="shared" si="4"/>
        <v xml:space="preserve"> </v>
      </c>
      <c r="G45" s="10" t="str">
        <f t="shared" si="5"/>
        <v xml:space="preserve">  </v>
      </c>
      <c r="H45" s="3"/>
      <c r="I45" s="3"/>
      <c r="J45" s="6" t="e">
        <f t="shared" si="0"/>
        <v>#DIV/0!</v>
      </c>
      <c r="K45" s="6" t="e">
        <f>(VLOOKUP(G45,'Vehicle Factors'!$G$2:$J$352,2,FALSE)*J45)+((VLOOKUP(G45,'Vehicle Factors'!$G$2:$J$352,3,FALSE)*H45*25/1000)+(VLOOKUP(G45,'Vehicle Factors'!$G$2:$J$352,4,FALSE)*H45*298/1000))</f>
        <v>#N/A</v>
      </c>
      <c r="L45" s="6" t="e">
        <f t="shared" si="1"/>
        <v>#N/A</v>
      </c>
    </row>
    <row r="46" spans="1:12">
      <c r="A46" s="3"/>
      <c r="B46" s="3"/>
      <c r="C46" s="3"/>
      <c r="D46" s="4"/>
      <c r="E46" s="4"/>
      <c r="F46" s="10" t="str">
        <f t="shared" si="4"/>
        <v xml:space="preserve"> </v>
      </c>
      <c r="G46" s="10" t="str">
        <f t="shared" si="5"/>
        <v xml:space="preserve">  </v>
      </c>
      <c r="H46" s="3"/>
      <c r="I46" s="3"/>
      <c r="J46" s="6" t="e">
        <f t="shared" si="0"/>
        <v>#DIV/0!</v>
      </c>
      <c r="K46" s="6" t="e">
        <f>(VLOOKUP(G46,'Vehicle Factors'!$G$2:$J$352,2,FALSE)*J46)+((VLOOKUP(G46,'Vehicle Factors'!$G$2:$J$352,3,FALSE)*H46*25/1000)+(VLOOKUP(G46,'Vehicle Factors'!$G$2:$J$352,4,FALSE)*H46*298/1000))</f>
        <v>#N/A</v>
      </c>
      <c r="L46" s="6" t="e">
        <f t="shared" si="1"/>
        <v>#N/A</v>
      </c>
    </row>
    <row r="47" spans="1:12">
      <c r="A47" s="3"/>
      <c r="B47" s="3"/>
      <c r="C47" s="3"/>
      <c r="D47" s="4"/>
      <c r="E47" s="4"/>
      <c r="F47" s="10" t="str">
        <f t="shared" si="4"/>
        <v xml:space="preserve"> </v>
      </c>
      <c r="G47" s="10" t="str">
        <f t="shared" si="5"/>
        <v xml:space="preserve">  </v>
      </c>
      <c r="H47" s="3"/>
      <c r="I47" s="3"/>
      <c r="J47" s="6" t="e">
        <f t="shared" si="0"/>
        <v>#DIV/0!</v>
      </c>
      <c r="K47" s="6" t="e">
        <f>(VLOOKUP(G47,'Vehicle Factors'!$G$2:$J$352,2,FALSE)*J47)+((VLOOKUP(G47,'Vehicle Factors'!$G$2:$J$352,3,FALSE)*H47*25/1000)+(VLOOKUP(G47,'Vehicle Factors'!$G$2:$J$352,4,FALSE)*H47*298/1000))</f>
        <v>#N/A</v>
      </c>
      <c r="L47" s="6" t="e">
        <f t="shared" si="1"/>
        <v>#N/A</v>
      </c>
    </row>
    <row r="48" spans="1:12">
      <c r="A48" s="3"/>
      <c r="B48" s="3"/>
      <c r="C48" s="3"/>
      <c r="D48" s="4"/>
      <c r="E48" s="4"/>
      <c r="F48" s="10" t="str">
        <f t="shared" si="4"/>
        <v xml:space="preserve"> </v>
      </c>
      <c r="G48" s="10" t="str">
        <f t="shared" si="5"/>
        <v xml:space="preserve">  </v>
      </c>
      <c r="H48" s="3"/>
      <c r="I48" s="3"/>
      <c r="J48" s="6" t="e">
        <f t="shared" si="0"/>
        <v>#DIV/0!</v>
      </c>
      <c r="K48" s="6" t="e">
        <f>(VLOOKUP(G48,'Vehicle Factors'!$G$2:$J$352,2,FALSE)*J48)+((VLOOKUP(G48,'Vehicle Factors'!$G$2:$J$352,3,FALSE)*H48*25/1000)+(VLOOKUP(G48,'Vehicle Factors'!$G$2:$J$352,4,FALSE)*H48*298/1000))</f>
        <v>#N/A</v>
      </c>
      <c r="L48" s="6" t="e">
        <f t="shared" si="1"/>
        <v>#N/A</v>
      </c>
    </row>
    <row r="49" spans="1:12">
      <c r="A49" s="3"/>
      <c r="B49" s="3"/>
      <c r="C49" s="3"/>
      <c r="D49" s="4"/>
      <c r="E49" s="4"/>
      <c r="F49" s="10" t="str">
        <f t="shared" si="4"/>
        <v xml:space="preserve"> </v>
      </c>
      <c r="G49" s="10" t="str">
        <f t="shared" si="5"/>
        <v xml:space="preserve">  </v>
      </c>
      <c r="H49" s="3"/>
      <c r="I49" s="3"/>
      <c r="J49" s="6" t="e">
        <f t="shared" si="0"/>
        <v>#DIV/0!</v>
      </c>
      <c r="K49" s="6" t="e">
        <f>(VLOOKUP(G49,'Vehicle Factors'!$G$2:$J$352,2,FALSE)*J49)+((VLOOKUP(G49,'Vehicle Factors'!$G$2:$J$352,3,FALSE)*H49*25/1000)+(VLOOKUP(G49,'Vehicle Factors'!$G$2:$J$352,4,FALSE)*H49*298/1000))</f>
        <v>#N/A</v>
      </c>
      <c r="L49" s="6" t="e">
        <f t="shared" si="1"/>
        <v>#N/A</v>
      </c>
    </row>
    <row r="50" spans="1:12">
      <c r="A50" s="3"/>
      <c r="B50" s="3"/>
      <c r="C50" s="3"/>
      <c r="D50" s="4"/>
      <c r="E50" s="4"/>
      <c r="F50" s="10" t="str">
        <f t="shared" si="4"/>
        <v xml:space="preserve"> </v>
      </c>
      <c r="G50" s="10" t="str">
        <f t="shared" si="5"/>
        <v xml:space="preserve">  </v>
      </c>
      <c r="H50" s="3"/>
      <c r="I50" s="3"/>
      <c r="J50" s="6" t="e">
        <f t="shared" si="0"/>
        <v>#DIV/0!</v>
      </c>
      <c r="K50" s="6" t="e">
        <f>(VLOOKUP(G50,'Vehicle Factors'!$G$2:$J$352,2,FALSE)*J50)+((VLOOKUP(G50,'Vehicle Factors'!$G$2:$J$352,3,FALSE)*H50*25/1000)+(VLOOKUP(G50,'Vehicle Factors'!$G$2:$J$352,4,FALSE)*H50*298/1000))</f>
        <v>#N/A</v>
      </c>
      <c r="L50" s="6" t="e">
        <f t="shared" si="1"/>
        <v>#N/A</v>
      </c>
    </row>
    <row r="51" spans="1:12">
      <c r="A51" s="3"/>
      <c r="B51" s="3"/>
      <c r="C51" s="3"/>
      <c r="D51" s="4"/>
      <c r="E51" s="4"/>
      <c r="F51" s="10" t="str">
        <f t="shared" si="4"/>
        <v xml:space="preserve"> </v>
      </c>
      <c r="G51" s="10" t="str">
        <f t="shared" si="5"/>
        <v xml:space="preserve">  </v>
      </c>
      <c r="H51" s="3"/>
      <c r="I51" s="3"/>
      <c r="J51" s="6" t="e">
        <f t="shared" si="0"/>
        <v>#DIV/0!</v>
      </c>
      <c r="K51" s="6" t="e">
        <f>(VLOOKUP(G51,'Vehicle Factors'!$G$2:$J$352,2,FALSE)*J51)+((VLOOKUP(G51,'Vehicle Factors'!$G$2:$J$352,3,FALSE)*H51*25/1000)+(VLOOKUP(G51,'Vehicle Factors'!$G$2:$J$352,4,FALSE)*H51*298/1000))</f>
        <v>#N/A</v>
      </c>
      <c r="L51" s="6" t="e">
        <f t="shared" si="1"/>
        <v>#N/A</v>
      </c>
    </row>
    <row r="52" spans="1:12">
      <c r="A52" s="3"/>
      <c r="B52" s="3"/>
      <c r="C52" s="3"/>
      <c r="D52" s="4"/>
      <c r="E52" s="4"/>
      <c r="F52" s="10" t="str">
        <f t="shared" si="4"/>
        <v xml:space="preserve"> </v>
      </c>
      <c r="G52" s="10" t="str">
        <f t="shared" si="5"/>
        <v xml:space="preserve">  </v>
      </c>
      <c r="H52" s="3"/>
      <c r="I52" s="3"/>
      <c r="J52" s="6" t="e">
        <f t="shared" si="0"/>
        <v>#DIV/0!</v>
      </c>
      <c r="K52" s="6" t="e">
        <f>(VLOOKUP(G52,'Vehicle Factors'!$G$2:$J$352,2,FALSE)*J52)+((VLOOKUP(G52,'Vehicle Factors'!$G$2:$J$352,3,FALSE)*H52*25/1000)+(VLOOKUP(G52,'Vehicle Factors'!$G$2:$J$352,4,FALSE)*H52*298/1000))</f>
        <v>#N/A</v>
      </c>
      <c r="L52" s="6" t="e">
        <f t="shared" si="1"/>
        <v>#N/A</v>
      </c>
    </row>
    <row r="53" spans="1:12">
      <c r="A53" s="3"/>
      <c r="B53" s="3"/>
      <c r="C53" s="3"/>
      <c r="D53" s="4"/>
      <c r="E53" s="4"/>
      <c r="F53" s="10" t="str">
        <f t="shared" si="4"/>
        <v xml:space="preserve"> </v>
      </c>
      <c r="G53" s="10" t="str">
        <f t="shared" si="5"/>
        <v xml:space="preserve">  </v>
      </c>
      <c r="H53" s="3"/>
      <c r="I53" s="3"/>
      <c r="J53" s="6" t="e">
        <f t="shared" si="0"/>
        <v>#DIV/0!</v>
      </c>
      <c r="K53" s="6" t="e">
        <f>(VLOOKUP(G53,'Vehicle Factors'!$G$2:$J$352,2,FALSE)*J53)+((VLOOKUP(G53,'Vehicle Factors'!$G$2:$J$352,3,FALSE)*H53*25/1000)+(VLOOKUP(G53,'Vehicle Factors'!$G$2:$J$352,4,FALSE)*H53*298/1000))</f>
        <v>#N/A</v>
      </c>
      <c r="L53" s="6" t="e">
        <f t="shared" si="1"/>
        <v>#N/A</v>
      </c>
    </row>
    <row r="54" spans="1:12">
      <c r="A54" s="3"/>
      <c r="B54" s="3"/>
      <c r="C54" s="3"/>
      <c r="D54" s="4"/>
      <c r="E54" s="4"/>
      <c r="F54" s="10" t="str">
        <f t="shared" si="4"/>
        <v xml:space="preserve"> </v>
      </c>
      <c r="G54" s="10" t="str">
        <f t="shared" si="5"/>
        <v xml:space="preserve">  </v>
      </c>
      <c r="H54" s="3"/>
      <c r="I54" s="3"/>
      <c r="J54" s="6" t="e">
        <f t="shared" si="0"/>
        <v>#DIV/0!</v>
      </c>
      <c r="K54" s="6" t="e">
        <f>(VLOOKUP(G54,'Vehicle Factors'!$G$2:$J$352,2,FALSE)*J54)+((VLOOKUP(G54,'Vehicle Factors'!$G$2:$J$352,3,FALSE)*H54*25/1000)+(VLOOKUP(G54,'Vehicle Factors'!$G$2:$J$352,4,FALSE)*H54*298/1000))</f>
        <v>#N/A</v>
      </c>
      <c r="L54" s="6" t="e">
        <f t="shared" si="1"/>
        <v>#N/A</v>
      </c>
    </row>
    <row r="55" spans="1:12">
      <c r="A55" s="3"/>
      <c r="B55" s="3"/>
      <c r="C55" s="3"/>
      <c r="D55" s="4"/>
      <c r="E55" s="4"/>
      <c r="F55" s="10" t="str">
        <f t="shared" si="4"/>
        <v xml:space="preserve"> </v>
      </c>
      <c r="G55" s="10" t="str">
        <f t="shared" si="5"/>
        <v xml:space="preserve">  </v>
      </c>
      <c r="H55" s="3"/>
      <c r="I55" s="3"/>
      <c r="J55" s="6" t="e">
        <f t="shared" si="0"/>
        <v>#DIV/0!</v>
      </c>
      <c r="K55" s="6" t="e">
        <f>(VLOOKUP(G55,'Vehicle Factors'!$G$2:$J$352,2,FALSE)*J55)+((VLOOKUP(G55,'Vehicle Factors'!$G$2:$J$352,3,FALSE)*H55*25/1000)+(VLOOKUP(G55,'Vehicle Factors'!$G$2:$J$352,4,FALSE)*H55*298/1000))</f>
        <v>#N/A</v>
      </c>
      <c r="L55" s="6" t="e">
        <f t="shared" si="1"/>
        <v>#N/A</v>
      </c>
    </row>
    <row r="56" spans="1:12">
      <c r="A56" s="3"/>
      <c r="B56" s="3"/>
      <c r="C56" s="3"/>
      <c r="D56" s="4"/>
      <c r="E56" s="4"/>
      <c r="F56" s="10" t="str">
        <f t="shared" si="4"/>
        <v xml:space="preserve"> </v>
      </c>
      <c r="G56" s="10" t="str">
        <f t="shared" si="5"/>
        <v xml:space="preserve">  </v>
      </c>
      <c r="H56" s="3"/>
      <c r="I56" s="3"/>
      <c r="J56" s="6" t="e">
        <f t="shared" si="0"/>
        <v>#DIV/0!</v>
      </c>
      <c r="K56" s="6" t="e">
        <f>(VLOOKUP(G56,'Vehicle Factors'!$G$2:$J$352,2,FALSE)*J56)+((VLOOKUP(G56,'Vehicle Factors'!$G$2:$J$352,3,FALSE)*H56*25/1000)+(VLOOKUP(G56,'Vehicle Factors'!$G$2:$J$352,4,FALSE)*H56*298/1000))</f>
        <v>#N/A</v>
      </c>
      <c r="L56" s="6" t="e">
        <f t="shared" si="1"/>
        <v>#N/A</v>
      </c>
    </row>
    <row r="57" spans="1:12">
      <c r="A57" s="3"/>
      <c r="B57" s="3"/>
      <c r="C57" s="3"/>
      <c r="D57" s="4"/>
      <c r="E57" s="4"/>
      <c r="F57" s="10" t="str">
        <f t="shared" si="4"/>
        <v xml:space="preserve"> </v>
      </c>
      <c r="G57" s="10" t="str">
        <f t="shared" si="5"/>
        <v xml:space="preserve">  </v>
      </c>
      <c r="H57" s="3"/>
      <c r="I57" s="3"/>
      <c r="J57" s="6" t="e">
        <f t="shared" si="0"/>
        <v>#DIV/0!</v>
      </c>
      <c r="K57" s="6" t="e">
        <f>(VLOOKUP(G57,'Vehicle Factors'!$G$2:$J$352,2,FALSE)*J57)+((VLOOKUP(G57,'Vehicle Factors'!$G$2:$J$352,3,FALSE)*H57*25/1000)+(VLOOKUP(G57,'Vehicle Factors'!$G$2:$J$352,4,FALSE)*H57*298/1000))</f>
        <v>#N/A</v>
      </c>
      <c r="L57" s="6" t="e">
        <f t="shared" si="1"/>
        <v>#N/A</v>
      </c>
    </row>
    <row r="58" spans="1:12">
      <c r="A58" s="3"/>
      <c r="B58" s="3"/>
      <c r="C58" s="3"/>
      <c r="D58" s="4"/>
      <c r="E58" s="4"/>
      <c r="F58" s="10" t="str">
        <f t="shared" si="4"/>
        <v xml:space="preserve"> </v>
      </c>
      <c r="G58" s="10" t="str">
        <f t="shared" si="5"/>
        <v xml:space="preserve">  </v>
      </c>
      <c r="H58" s="3"/>
      <c r="I58" s="3"/>
      <c r="J58" s="6" t="e">
        <f t="shared" si="0"/>
        <v>#DIV/0!</v>
      </c>
      <c r="K58" s="6" t="e">
        <f>(VLOOKUP(G58,'Vehicle Factors'!$G$2:$J$352,2,FALSE)*J58)+((VLOOKUP(G58,'Vehicle Factors'!$G$2:$J$352,3,FALSE)*H58*25/1000)+(VLOOKUP(G58,'Vehicle Factors'!$G$2:$J$352,4,FALSE)*H58*298/1000))</f>
        <v>#N/A</v>
      </c>
      <c r="L58" s="6" t="e">
        <f t="shared" si="1"/>
        <v>#N/A</v>
      </c>
    </row>
    <row r="59" spans="1:12">
      <c r="A59" s="3"/>
      <c r="B59" s="3"/>
      <c r="C59" s="3"/>
      <c r="D59" s="4"/>
      <c r="E59" s="4"/>
      <c r="F59" s="10" t="str">
        <f t="shared" si="4"/>
        <v xml:space="preserve"> </v>
      </c>
      <c r="G59" s="10" t="str">
        <f t="shared" si="5"/>
        <v xml:space="preserve">  </v>
      </c>
      <c r="H59" s="3"/>
      <c r="I59" s="3"/>
      <c r="J59" s="6" t="e">
        <f t="shared" si="0"/>
        <v>#DIV/0!</v>
      </c>
      <c r="K59" s="6" t="e">
        <f>(VLOOKUP(G59,'Vehicle Factors'!$G$2:$J$352,2,FALSE)*J59)+((VLOOKUP(G59,'Vehicle Factors'!$G$2:$J$352,3,FALSE)*H59*25/1000)+(VLOOKUP(G59,'Vehicle Factors'!$G$2:$J$352,4,FALSE)*H59*298/1000))</f>
        <v>#N/A</v>
      </c>
      <c r="L59" s="6" t="e">
        <f t="shared" si="1"/>
        <v>#N/A</v>
      </c>
    </row>
    <row r="60" spans="1:12">
      <c r="A60" s="3"/>
      <c r="B60" s="3"/>
      <c r="C60" s="3"/>
      <c r="D60" s="4"/>
      <c r="E60" s="4"/>
      <c r="F60" s="10" t="str">
        <f t="shared" si="4"/>
        <v xml:space="preserve"> </v>
      </c>
      <c r="G60" s="10" t="str">
        <f t="shared" si="5"/>
        <v xml:space="preserve">  </v>
      </c>
      <c r="H60" s="3"/>
      <c r="I60" s="3"/>
      <c r="J60" s="6" t="e">
        <f t="shared" si="0"/>
        <v>#DIV/0!</v>
      </c>
      <c r="K60" s="6" t="e">
        <f>(VLOOKUP(G60,'Vehicle Factors'!$G$2:$J$352,2,FALSE)*J60)+((VLOOKUP(G60,'Vehicle Factors'!$G$2:$J$352,3,FALSE)*H60*25/1000)+(VLOOKUP(G60,'Vehicle Factors'!$G$2:$J$352,4,FALSE)*H60*298/1000))</f>
        <v>#N/A</v>
      </c>
      <c r="L60" s="6" t="e">
        <f t="shared" si="1"/>
        <v>#N/A</v>
      </c>
    </row>
    <row r="61" spans="1:12">
      <c r="A61" s="3"/>
      <c r="B61" s="3"/>
      <c r="C61" s="3"/>
      <c r="D61" s="4"/>
      <c r="E61" s="4"/>
      <c r="F61" s="10" t="str">
        <f t="shared" si="4"/>
        <v xml:space="preserve"> </v>
      </c>
      <c r="G61" s="10" t="str">
        <f t="shared" si="5"/>
        <v xml:space="preserve">  </v>
      </c>
      <c r="H61" s="3"/>
      <c r="I61" s="3"/>
      <c r="J61" s="6" t="e">
        <f t="shared" si="0"/>
        <v>#DIV/0!</v>
      </c>
      <c r="K61" s="6" t="e">
        <f>(VLOOKUP(G61,'Vehicle Factors'!$G$2:$J$352,2,FALSE)*J61)+((VLOOKUP(G61,'Vehicle Factors'!$G$2:$J$352,3,FALSE)*H61*25/1000)+(VLOOKUP(G61,'Vehicle Factors'!$G$2:$J$352,4,FALSE)*H61*298/1000))</f>
        <v>#N/A</v>
      </c>
      <c r="L61" s="6" t="e">
        <f t="shared" si="1"/>
        <v>#N/A</v>
      </c>
    </row>
    <row r="62" spans="1:12">
      <c r="A62" s="3"/>
      <c r="B62" s="3"/>
      <c r="C62" s="3"/>
      <c r="D62" s="4"/>
      <c r="E62" s="4"/>
      <c r="F62" s="10" t="str">
        <f t="shared" si="4"/>
        <v xml:space="preserve"> </v>
      </c>
      <c r="G62" s="10" t="str">
        <f t="shared" si="5"/>
        <v xml:space="preserve">  </v>
      </c>
      <c r="H62" s="3"/>
      <c r="I62" s="3"/>
      <c r="J62" s="6" t="e">
        <f t="shared" si="0"/>
        <v>#DIV/0!</v>
      </c>
      <c r="K62" s="6" t="e">
        <f>(VLOOKUP(G62,'Vehicle Factors'!$G$2:$J$352,2,FALSE)*J62)+((VLOOKUP(G62,'Vehicle Factors'!$G$2:$J$352,3,FALSE)*H62*25/1000)+(VLOOKUP(G62,'Vehicle Factors'!$G$2:$J$352,4,FALSE)*H62*298/1000))</f>
        <v>#N/A</v>
      </c>
      <c r="L62" s="6" t="e">
        <f t="shared" si="1"/>
        <v>#N/A</v>
      </c>
    </row>
    <row r="63" spans="1:12">
      <c r="A63" s="3"/>
      <c r="B63" s="3"/>
      <c r="C63" s="3"/>
      <c r="D63" s="4"/>
      <c r="E63" s="4"/>
      <c r="F63" s="10" t="str">
        <f t="shared" si="4"/>
        <v xml:space="preserve"> </v>
      </c>
      <c r="G63" s="10" t="str">
        <f t="shared" si="5"/>
        <v xml:space="preserve">  </v>
      </c>
      <c r="H63" s="3"/>
      <c r="I63" s="3"/>
      <c r="J63" s="6" t="e">
        <f t="shared" si="0"/>
        <v>#DIV/0!</v>
      </c>
      <c r="K63" s="6" t="e">
        <f>(VLOOKUP(G63,'Vehicle Factors'!$G$2:$J$352,2,FALSE)*J63)+((VLOOKUP(G63,'Vehicle Factors'!$G$2:$J$352,3,FALSE)*H63*25/1000)+(VLOOKUP(G63,'Vehicle Factors'!$G$2:$J$352,4,FALSE)*H63*298/1000))</f>
        <v>#N/A</v>
      </c>
      <c r="L63" s="6" t="e">
        <f t="shared" si="1"/>
        <v>#N/A</v>
      </c>
    </row>
    <row r="64" spans="1:12">
      <c r="A64" s="3"/>
      <c r="B64" s="3"/>
      <c r="C64" s="3"/>
      <c r="D64" s="4"/>
      <c r="E64" s="4"/>
      <c r="F64" s="10" t="str">
        <f t="shared" si="4"/>
        <v xml:space="preserve"> </v>
      </c>
      <c r="G64" s="10" t="str">
        <f t="shared" si="5"/>
        <v xml:space="preserve">  </v>
      </c>
      <c r="H64" s="3"/>
      <c r="I64" s="3"/>
      <c r="J64" s="6" t="e">
        <f t="shared" si="0"/>
        <v>#DIV/0!</v>
      </c>
      <c r="K64" s="6" t="e">
        <f>(VLOOKUP(G64,'Vehicle Factors'!$G$2:$J$352,2,FALSE)*J64)+((VLOOKUP(G64,'Vehicle Factors'!$G$2:$J$352,3,FALSE)*H64*25/1000)+(VLOOKUP(G64,'Vehicle Factors'!$G$2:$J$352,4,FALSE)*H64*298/1000))</f>
        <v>#N/A</v>
      </c>
      <c r="L64" s="6" t="e">
        <f t="shared" si="1"/>
        <v>#N/A</v>
      </c>
    </row>
    <row r="65" spans="1:12">
      <c r="A65" s="3"/>
      <c r="B65" s="3"/>
      <c r="C65" s="3"/>
      <c r="D65" s="4"/>
      <c r="E65" s="4"/>
      <c r="F65" s="10" t="str">
        <f t="shared" si="4"/>
        <v xml:space="preserve"> </v>
      </c>
      <c r="G65" s="10" t="str">
        <f t="shared" si="5"/>
        <v xml:space="preserve">  </v>
      </c>
      <c r="H65" s="3"/>
      <c r="I65" s="3"/>
      <c r="J65" s="6" t="e">
        <f t="shared" si="0"/>
        <v>#DIV/0!</v>
      </c>
      <c r="K65" s="6" t="e">
        <f>(VLOOKUP(G65,'Vehicle Factors'!$G$2:$J$352,2,FALSE)*J65)+((VLOOKUP(G65,'Vehicle Factors'!$G$2:$J$352,3,FALSE)*H65*25/1000)+(VLOOKUP(G65,'Vehicle Factors'!$G$2:$J$352,4,FALSE)*H65*298/1000))</f>
        <v>#N/A</v>
      </c>
      <c r="L65" s="6" t="e">
        <f t="shared" si="1"/>
        <v>#N/A</v>
      </c>
    </row>
    <row r="66" spans="1:12">
      <c r="A66" s="3"/>
      <c r="B66" s="3"/>
      <c r="C66" s="3"/>
      <c r="D66" s="4"/>
      <c r="E66" s="4"/>
      <c r="F66" s="10" t="str">
        <f t="shared" si="4"/>
        <v xml:space="preserve"> </v>
      </c>
      <c r="G66" s="10" t="str">
        <f t="shared" si="5"/>
        <v xml:space="preserve">  </v>
      </c>
      <c r="H66" s="3"/>
      <c r="I66" s="3"/>
      <c r="J66" s="6" t="e">
        <f t="shared" si="0"/>
        <v>#DIV/0!</v>
      </c>
      <c r="K66" s="6" t="e">
        <f>(VLOOKUP(G66,'Vehicle Factors'!$G$2:$J$352,2,FALSE)*J66)+((VLOOKUP(G66,'Vehicle Factors'!$G$2:$J$352,3,FALSE)*H66*25/1000)+(VLOOKUP(G66,'Vehicle Factors'!$G$2:$J$352,4,FALSE)*H66*298/1000))</f>
        <v>#N/A</v>
      </c>
      <c r="L66" s="6" t="e">
        <f t="shared" si="1"/>
        <v>#N/A</v>
      </c>
    </row>
    <row r="67" spans="1:12">
      <c r="A67" s="3"/>
      <c r="B67" s="3"/>
      <c r="C67" s="3"/>
      <c r="D67" s="4"/>
      <c r="E67" s="4"/>
      <c r="F67" s="10" t="str">
        <f t="shared" si="4"/>
        <v xml:space="preserve"> </v>
      </c>
      <c r="G67" s="10" t="str">
        <f t="shared" si="5"/>
        <v xml:space="preserve">  </v>
      </c>
      <c r="H67" s="3"/>
      <c r="I67" s="3"/>
      <c r="J67" s="6" t="e">
        <f t="shared" ref="J67:J130" si="6">H67/I67</f>
        <v>#DIV/0!</v>
      </c>
      <c r="K67" s="6" t="e">
        <f>(VLOOKUP(G67,'Vehicle Factors'!$G$2:$J$352,2,FALSE)*J67)+((VLOOKUP(G67,'Vehicle Factors'!$G$2:$J$352,3,FALSE)*H67*25/1000)+(VLOOKUP(G67,'Vehicle Factors'!$G$2:$J$352,4,FALSE)*H67*298/1000))</f>
        <v>#N/A</v>
      </c>
      <c r="L67" s="6" t="e">
        <f t="shared" ref="L67:L130" si="7">K67/1000</f>
        <v>#N/A</v>
      </c>
    </row>
    <row r="68" spans="1:12">
      <c r="A68" s="3"/>
      <c r="B68" s="3"/>
      <c r="C68" s="3"/>
      <c r="D68" s="4"/>
      <c r="E68" s="4"/>
      <c r="F68" s="10" t="str">
        <f t="shared" si="4"/>
        <v xml:space="preserve"> </v>
      </c>
      <c r="G68" s="10" t="str">
        <f t="shared" si="5"/>
        <v xml:space="preserve">  </v>
      </c>
      <c r="H68" s="3"/>
      <c r="I68" s="3"/>
      <c r="J68" s="6" t="e">
        <f t="shared" si="6"/>
        <v>#DIV/0!</v>
      </c>
      <c r="K68" s="6" t="e">
        <f>(VLOOKUP(G68,'Vehicle Factors'!$G$2:$J$352,2,FALSE)*J68)+((VLOOKUP(G68,'Vehicle Factors'!$G$2:$J$352,3,FALSE)*H68*25/1000)+(VLOOKUP(G68,'Vehicle Factors'!$G$2:$J$352,4,FALSE)*H68*298/1000))</f>
        <v>#N/A</v>
      </c>
      <c r="L68" s="6" t="e">
        <f t="shared" si="7"/>
        <v>#N/A</v>
      </c>
    </row>
    <row r="69" spans="1:12">
      <c r="A69" s="3"/>
      <c r="B69" s="3"/>
      <c r="C69" s="3"/>
      <c r="D69" s="4"/>
      <c r="E69" s="4"/>
      <c r="F69" s="10" t="str">
        <f t="shared" ref="F69:F132" si="8">D69&amp;" "&amp;E69</f>
        <v xml:space="preserve"> </v>
      </c>
      <c r="G69" s="10" t="str">
        <f t="shared" ref="G69:G132" si="9">F69&amp;" "&amp;C69</f>
        <v xml:space="preserve">  </v>
      </c>
      <c r="H69" s="3"/>
      <c r="I69" s="3"/>
      <c r="J69" s="6" t="e">
        <f t="shared" si="6"/>
        <v>#DIV/0!</v>
      </c>
      <c r="K69" s="6" t="e">
        <f>(VLOOKUP(G69,'Vehicle Factors'!$G$2:$J$352,2,FALSE)*J69)+((VLOOKUP(G69,'Vehicle Factors'!$G$2:$J$352,3,FALSE)*H69*25/1000)+(VLOOKUP(G69,'Vehicle Factors'!$G$2:$J$352,4,FALSE)*H69*298/1000))</f>
        <v>#N/A</v>
      </c>
      <c r="L69" s="6" t="e">
        <f t="shared" si="7"/>
        <v>#N/A</v>
      </c>
    </row>
    <row r="70" spans="1:12">
      <c r="A70" s="3"/>
      <c r="B70" s="3"/>
      <c r="C70" s="3"/>
      <c r="D70" s="4"/>
      <c r="E70" s="4"/>
      <c r="F70" s="10" t="str">
        <f t="shared" si="8"/>
        <v xml:space="preserve"> </v>
      </c>
      <c r="G70" s="10" t="str">
        <f t="shared" si="9"/>
        <v xml:space="preserve">  </v>
      </c>
      <c r="H70" s="3"/>
      <c r="I70" s="3"/>
      <c r="J70" s="6" t="e">
        <f t="shared" si="6"/>
        <v>#DIV/0!</v>
      </c>
      <c r="K70" s="6" t="e">
        <f>(VLOOKUP(G70,'Vehicle Factors'!$G$2:$J$352,2,FALSE)*J70)+((VLOOKUP(G70,'Vehicle Factors'!$G$2:$J$352,3,FALSE)*H70*25/1000)+(VLOOKUP(G70,'Vehicle Factors'!$G$2:$J$352,4,FALSE)*H70*298/1000))</f>
        <v>#N/A</v>
      </c>
      <c r="L70" s="6" t="e">
        <f t="shared" si="7"/>
        <v>#N/A</v>
      </c>
    </row>
    <row r="71" spans="1:12">
      <c r="A71" s="3"/>
      <c r="B71" s="3"/>
      <c r="C71" s="3"/>
      <c r="D71" s="4"/>
      <c r="E71" s="4"/>
      <c r="F71" s="10" t="str">
        <f t="shared" si="8"/>
        <v xml:space="preserve"> </v>
      </c>
      <c r="G71" s="10" t="str">
        <f t="shared" si="9"/>
        <v xml:space="preserve">  </v>
      </c>
      <c r="H71" s="3"/>
      <c r="I71" s="3"/>
      <c r="J71" s="6" t="e">
        <f t="shared" si="6"/>
        <v>#DIV/0!</v>
      </c>
      <c r="K71" s="6" t="e">
        <f>(VLOOKUP(G71,'Vehicle Factors'!$G$2:$J$352,2,FALSE)*J71)+((VLOOKUP(G71,'Vehicle Factors'!$G$2:$J$352,3,FALSE)*H71*25/1000)+(VLOOKUP(G71,'Vehicle Factors'!$G$2:$J$352,4,FALSE)*H71*298/1000))</f>
        <v>#N/A</v>
      </c>
      <c r="L71" s="6" t="e">
        <f t="shared" si="7"/>
        <v>#N/A</v>
      </c>
    </row>
    <row r="72" spans="1:12">
      <c r="A72" s="3"/>
      <c r="B72" s="3"/>
      <c r="C72" s="3"/>
      <c r="D72" s="4"/>
      <c r="E72" s="4"/>
      <c r="F72" s="10" t="str">
        <f t="shared" si="8"/>
        <v xml:space="preserve"> </v>
      </c>
      <c r="G72" s="10" t="str">
        <f t="shared" si="9"/>
        <v xml:space="preserve">  </v>
      </c>
      <c r="H72" s="3"/>
      <c r="I72" s="3"/>
      <c r="J72" s="6" t="e">
        <f t="shared" si="6"/>
        <v>#DIV/0!</v>
      </c>
      <c r="K72" s="6" t="e">
        <f>(VLOOKUP(G72,'Vehicle Factors'!$G$2:$J$352,2,FALSE)*J72)+((VLOOKUP(G72,'Vehicle Factors'!$G$2:$J$352,3,FALSE)*H72*25/1000)+(VLOOKUP(G72,'Vehicle Factors'!$G$2:$J$352,4,FALSE)*H72*298/1000))</f>
        <v>#N/A</v>
      </c>
      <c r="L72" s="6" t="e">
        <f t="shared" si="7"/>
        <v>#N/A</v>
      </c>
    </row>
    <row r="73" spans="1:12">
      <c r="A73" s="3"/>
      <c r="B73" s="3"/>
      <c r="C73" s="3"/>
      <c r="D73" s="4"/>
      <c r="E73" s="4"/>
      <c r="F73" s="10" t="str">
        <f t="shared" si="8"/>
        <v xml:space="preserve"> </v>
      </c>
      <c r="G73" s="10" t="str">
        <f t="shared" si="9"/>
        <v xml:space="preserve">  </v>
      </c>
      <c r="H73" s="3"/>
      <c r="I73" s="3"/>
      <c r="J73" s="6" t="e">
        <f t="shared" si="6"/>
        <v>#DIV/0!</v>
      </c>
      <c r="K73" s="6" t="e">
        <f>(VLOOKUP(G73,'Vehicle Factors'!$G$2:$J$352,2,FALSE)*J73)+((VLOOKUP(G73,'Vehicle Factors'!$G$2:$J$352,3,FALSE)*H73*25/1000)+(VLOOKUP(G73,'Vehicle Factors'!$G$2:$J$352,4,FALSE)*H73*298/1000))</f>
        <v>#N/A</v>
      </c>
      <c r="L73" s="6" t="e">
        <f t="shared" si="7"/>
        <v>#N/A</v>
      </c>
    </row>
    <row r="74" spans="1:12">
      <c r="A74" s="3"/>
      <c r="B74" s="3"/>
      <c r="C74" s="3"/>
      <c r="D74" s="4"/>
      <c r="E74" s="4"/>
      <c r="F74" s="10" t="str">
        <f t="shared" si="8"/>
        <v xml:space="preserve"> </v>
      </c>
      <c r="G74" s="10" t="str">
        <f t="shared" si="9"/>
        <v xml:space="preserve">  </v>
      </c>
      <c r="H74" s="3"/>
      <c r="I74" s="3"/>
      <c r="J74" s="6" t="e">
        <f t="shared" si="6"/>
        <v>#DIV/0!</v>
      </c>
      <c r="K74" s="6" t="e">
        <f>(VLOOKUP(G74,'Vehicle Factors'!$G$2:$J$352,2,FALSE)*J74)+((VLOOKUP(G74,'Vehicle Factors'!$G$2:$J$352,3,FALSE)*H74*25/1000)+(VLOOKUP(G74,'Vehicle Factors'!$G$2:$J$352,4,FALSE)*H74*298/1000))</f>
        <v>#N/A</v>
      </c>
      <c r="L74" s="6" t="e">
        <f t="shared" si="7"/>
        <v>#N/A</v>
      </c>
    </row>
    <row r="75" spans="1:12">
      <c r="A75" s="3"/>
      <c r="B75" s="3"/>
      <c r="C75" s="3"/>
      <c r="D75" s="4"/>
      <c r="E75" s="4"/>
      <c r="F75" s="10" t="str">
        <f t="shared" si="8"/>
        <v xml:space="preserve"> </v>
      </c>
      <c r="G75" s="10" t="str">
        <f t="shared" si="9"/>
        <v xml:space="preserve">  </v>
      </c>
      <c r="H75" s="3"/>
      <c r="I75" s="3"/>
      <c r="J75" s="6" t="e">
        <f t="shared" si="6"/>
        <v>#DIV/0!</v>
      </c>
      <c r="K75" s="6" t="e">
        <f>(VLOOKUP(G75,'Vehicle Factors'!$G$2:$J$352,2,FALSE)*J75)+((VLOOKUP(G75,'Vehicle Factors'!$G$2:$J$352,3,FALSE)*H75*25/1000)+(VLOOKUP(G75,'Vehicle Factors'!$G$2:$J$352,4,FALSE)*H75*298/1000))</f>
        <v>#N/A</v>
      </c>
      <c r="L75" s="6" t="e">
        <f t="shared" si="7"/>
        <v>#N/A</v>
      </c>
    </row>
    <row r="76" spans="1:12">
      <c r="A76" s="3"/>
      <c r="B76" s="3"/>
      <c r="C76" s="3"/>
      <c r="D76" s="4"/>
      <c r="E76" s="4"/>
      <c r="F76" s="10" t="str">
        <f t="shared" si="8"/>
        <v xml:space="preserve"> </v>
      </c>
      <c r="G76" s="10" t="str">
        <f t="shared" si="9"/>
        <v xml:space="preserve">  </v>
      </c>
      <c r="H76" s="3"/>
      <c r="I76" s="3"/>
      <c r="J76" s="6" t="e">
        <f t="shared" si="6"/>
        <v>#DIV/0!</v>
      </c>
      <c r="K76" s="6" t="e">
        <f>(VLOOKUP(G76,'Vehicle Factors'!$G$2:$J$352,2,FALSE)*J76)+((VLOOKUP(G76,'Vehicle Factors'!$G$2:$J$352,3,FALSE)*H76*25/1000)+(VLOOKUP(G76,'Vehicle Factors'!$G$2:$J$352,4,FALSE)*H76*298/1000))</f>
        <v>#N/A</v>
      </c>
      <c r="L76" s="6" t="e">
        <f t="shared" si="7"/>
        <v>#N/A</v>
      </c>
    </row>
    <row r="77" spans="1:12">
      <c r="A77" s="3"/>
      <c r="B77" s="3"/>
      <c r="C77" s="3"/>
      <c r="D77" s="4"/>
      <c r="E77" s="4"/>
      <c r="F77" s="10" t="str">
        <f t="shared" si="8"/>
        <v xml:space="preserve"> </v>
      </c>
      <c r="G77" s="10" t="str">
        <f t="shared" si="9"/>
        <v xml:space="preserve">  </v>
      </c>
      <c r="H77" s="3"/>
      <c r="I77" s="3"/>
      <c r="J77" s="6" t="e">
        <f t="shared" si="6"/>
        <v>#DIV/0!</v>
      </c>
      <c r="K77" s="6" t="e">
        <f>(VLOOKUP(G77,'Vehicle Factors'!$G$2:$J$352,2,FALSE)*J77)+((VLOOKUP(G77,'Vehicle Factors'!$G$2:$J$352,3,FALSE)*H77*25/1000)+(VLOOKUP(G77,'Vehicle Factors'!$G$2:$J$352,4,FALSE)*H77*298/1000))</f>
        <v>#N/A</v>
      </c>
      <c r="L77" s="6" t="e">
        <f t="shared" si="7"/>
        <v>#N/A</v>
      </c>
    </row>
    <row r="78" spans="1:12">
      <c r="A78" s="3"/>
      <c r="B78" s="3"/>
      <c r="C78" s="3"/>
      <c r="D78" s="4"/>
      <c r="E78" s="4"/>
      <c r="F78" s="10" t="str">
        <f t="shared" si="8"/>
        <v xml:space="preserve"> </v>
      </c>
      <c r="G78" s="10" t="str">
        <f t="shared" si="9"/>
        <v xml:space="preserve">  </v>
      </c>
      <c r="H78" s="3"/>
      <c r="I78" s="3"/>
      <c r="J78" s="6" t="e">
        <f t="shared" si="6"/>
        <v>#DIV/0!</v>
      </c>
      <c r="K78" s="6" t="e">
        <f>(VLOOKUP(G78,'Vehicle Factors'!$G$2:$J$352,2,FALSE)*J78)+((VLOOKUP(G78,'Vehicle Factors'!$G$2:$J$352,3,FALSE)*H78*25/1000)+(VLOOKUP(G78,'Vehicle Factors'!$G$2:$J$352,4,FALSE)*H78*298/1000))</f>
        <v>#N/A</v>
      </c>
      <c r="L78" s="6" t="e">
        <f t="shared" si="7"/>
        <v>#N/A</v>
      </c>
    </row>
    <row r="79" spans="1:12">
      <c r="A79" s="3"/>
      <c r="B79" s="3"/>
      <c r="C79" s="3"/>
      <c r="D79" s="4"/>
      <c r="E79" s="4"/>
      <c r="F79" s="10" t="str">
        <f t="shared" si="8"/>
        <v xml:space="preserve"> </v>
      </c>
      <c r="G79" s="10" t="str">
        <f t="shared" si="9"/>
        <v xml:space="preserve">  </v>
      </c>
      <c r="H79" s="3"/>
      <c r="I79" s="3"/>
      <c r="J79" s="6" t="e">
        <f t="shared" si="6"/>
        <v>#DIV/0!</v>
      </c>
      <c r="K79" s="6" t="e">
        <f>(VLOOKUP(G79,'Vehicle Factors'!$G$2:$J$352,2,FALSE)*J79)+((VLOOKUP(G79,'Vehicle Factors'!$G$2:$J$352,3,FALSE)*H79*25/1000)+(VLOOKUP(G79,'Vehicle Factors'!$G$2:$J$352,4,FALSE)*H79*298/1000))</f>
        <v>#N/A</v>
      </c>
      <c r="L79" s="6" t="e">
        <f t="shared" si="7"/>
        <v>#N/A</v>
      </c>
    </row>
    <row r="80" spans="1:12">
      <c r="A80" s="3"/>
      <c r="B80" s="3"/>
      <c r="C80" s="3"/>
      <c r="D80" s="4"/>
      <c r="E80" s="4"/>
      <c r="F80" s="10" t="str">
        <f t="shared" si="8"/>
        <v xml:space="preserve"> </v>
      </c>
      <c r="G80" s="10" t="str">
        <f t="shared" si="9"/>
        <v xml:space="preserve">  </v>
      </c>
      <c r="H80" s="3"/>
      <c r="I80" s="3"/>
      <c r="J80" s="6" t="e">
        <f t="shared" si="6"/>
        <v>#DIV/0!</v>
      </c>
      <c r="K80" s="6" t="e">
        <f>(VLOOKUP(G80,'Vehicle Factors'!$G$2:$J$352,2,FALSE)*J80)+((VLOOKUP(G80,'Vehicle Factors'!$G$2:$J$352,3,FALSE)*H80*25/1000)+(VLOOKUP(G80,'Vehicle Factors'!$G$2:$J$352,4,FALSE)*H80*298/1000))</f>
        <v>#N/A</v>
      </c>
      <c r="L80" s="6" t="e">
        <f t="shared" si="7"/>
        <v>#N/A</v>
      </c>
    </row>
    <row r="81" spans="1:12">
      <c r="A81" s="3"/>
      <c r="B81" s="3"/>
      <c r="C81" s="3"/>
      <c r="D81" s="4"/>
      <c r="E81" s="4"/>
      <c r="F81" s="10" t="str">
        <f t="shared" si="8"/>
        <v xml:space="preserve"> </v>
      </c>
      <c r="G81" s="10" t="str">
        <f t="shared" si="9"/>
        <v xml:space="preserve">  </v>
      </c>
      <c r="H81" s="3"/>
      <c r="I81" s="3"/>
      <c r="J81" s="6" t="e">
        <f t="shared" si="6"/>
        <v>#DIV/0!</v>
      </c>
      <c r="K81" s="6" t="e">
        <f>(VLOOKUP(G81,'Vehicle Factors'!$G$2:$J$352,2,FALSE)*J81)+((VLOOKUP(G81,'Vehicle Factors'!$G$2:$J$352,3,FALSE)*H81*25/1000)+(VLOOKUP(G81,'Vehicle Factors'!$G$2:$J$352,4,FALSE)*H81*298/1000))</f>
        <v>#N/A</v>
      </c>
      <c r="L81" s="6" t="e">
        <f t="shared" si="7"/>
        <v>#N/A</v>
      </c>
    </row>
    <row r="82" spans="1:12">
      <c r="A82" s="3"/>
      <c r="B82" s="3"/>
      <c r="C82" s="3"/>
      <c r="D82" s="4"/>
      <c r="E82" s="4"/>
      <c r="F82" s="10" t="str">
        <f t="shared" si="8"/>
        <v xml:space="preserve"> </v>
      </c>
      <c r="G82" s="10" t="str">
        <f t="shared" si="9"/>
        <v xml:space="preserve">  </v>
      </c>
      <c r="H82" s="3"/>
      <c r="I82" s="3"/>
      <c r="J82" s="6" t="e">
        <f t="shared" si="6"/>
        <v>#DIV/0!</v>
      </c>
      <c r="K82" s="6" t="e">
        <f>(VLOOKUP(G82,'Vehicle Factors'!$G$2:$J$352,2,FALSE)*J82)+((VLOOKUP(G82,'Vehicle Factors'!$G$2:$J$352,3,FALSE)*H82*25/1000)+(VLOOKUP(G82,'Vehicle Factors'!$G$2:$J$352,4,FALSE)*H82*298/1000))</f>
        <v>#N/A</v>
      </c>
      <c r="L82" s="6" t="e">
        <f t="shared" si="7"/>
        <v>#N/A</v>
      </c>
    </row>
    <row r="83" spans="1:12">
      <c r="A83" s="3"/>
      <c r="B83" s="3"/>
      <c r="C83" s="3"/>
      <c r="D83" s="4"/>
      <c r="E83" s="4"/>
      <c r="F83" s="10" t="str">
        <f t="shared" si="8"/>
        <v xml:space="preserve"> </v>
      </c>
      <c r="G83" s="10" t="str">
        <f t="shared" si="9"/>
        <v xml:space="preserve">  </v>
      </c>
      <c r="H83" s="3"/>
      <c r="I83" s="3"/>
      <c r="J83" s="6" t="e">
        <f t="shared" si="6"/>
        <v>#DIV/0!</v>
      </c>
      <c r="K83" s="6" t="e">
        <f>(VLOOKUP(G83,'Vehicle Factors'!$G$2:$J$352,2,FALSE)*J83)+((VLOOKUP(G83,'Vehicle Factors'!$G$2:$J$352,3,FALSE)*H83*25/1000)+(VLOOKUP(G83,'Vehicle Factors'!$G$2:$J$352,4,FALSE)*H83*298/1000))</f>
        <v>#N/A</v>
      </c>
      <c r="L83" s="6" t="e">
        <f t="shared" si="7"/>
        <v>#N/A</v>
      </c>
    </row>
    <row r="84" spans="1:12">
      <c r="A84" s="3"/>
      <c r="B84" s="3"/>
      <c r="C84" s="3"/>
      <c r="D84" s="4"/>
      <c r="E84" s="4"/>
      <c r="F84" s="10" t="str">
        <f t="shared" si="8"/>
        <v xml:space="preserve"> </v>
      </c>
      <c r="G84" s="10" t="str">
        <f t="shared" si="9"/>
        <v xml:space="preserve">  </v>
      </c>
      <c r="H84" s="3"/>
      <c r="I84" s="3"/>
      <c r="J84" s="6" t="e">
        <f t="shared" si="6"/>
        <v>#DIV/0!</v>
      </c>
      <c r="K84" s="6" t="e">
        <f>(VLOOKUP(G84,'Vehicle Factors'!$G$2:$J$352,2,FALSE)*J84)+((VLOOKUP(G84,'Vehicle Factors'!$G$2:$J$352,3,FALSE)*H84*25/1000)+(VLOOKUP(G84,'Vehicle Factors'!$G$2:$J$352,4,FALSE)*H84*298/1000))</f>
        <v>#N/A</v>
      </c>
      <c r="L84" s="6" t="e">
        <f t="shared" si="7"/>
        <v>#N/A</v>
      </c>
    </row>
    <row r="85" spans="1:12">
      <c r="A85" s="3"/>
      <c r="B85" s="3"/>
      <c r="C85" s="3"/>
      <c r="D85" s="4"/>
      <c r="E85" s="4"/>
      <c r="F85" s="10" t="str">
        <f t="shared" si="8"/>
        <v xml:space="preserve"> </v>
      </c>
      <c r="G85" s="10" t="str">
        <f t="shared" si="9"/>
        <v xml:space="preserve">  </v>
      </c>
      <c r="H85" s="3"/>
      <c r="I85" s="3"/>
      <c r="J85" s="6" t="e">
        <f t="shared" si="6"/>
        <v>#DIV/0!</v>
      </c>
      <c r="K85" s="6" t="e">
        <f>(VLOOKUP(G85,'Vehicle Factors'!$G$2:$J$352,2,FALSE)*J85)+((VLOOKUP(G85,'Vehicle Factors'!$G$2:$J$352,3,FALSE)*H85*25/1000)+(VLOOKUP(G85,'Vehicle Factors'!$G$2:$J$352,4,FALSE)*H85*298/1000))</f>
        <v>#N/A</v>
      </c>
      <c r="L85" s="6" t="e">
        <f t="shared" si="7"/>
        <v>#N/A</v>
      </c>
    </row>
    <row r="86" spans="1:12">
      <c r="A86" s="3"/>
      <c r="B86" s="3"/>
      <c r="C86" s="3"/>
      <c r="D86" s="4"/>
      <c r="E86" s="4"/>
      <c r="F86" s="10" t="str">
        <f t="shared" si="8"/>
        <v xml:space="preserve"> </v>
      </c>
      <c r="G86" s="10" t="str">
        <f t="shared" si="9"/>
        <v xml:space="preserve">  </v>
      </c>
      <c r="H86" s="3"/>
      <c r="I86" s="3"/>
      <c r="J86" s="6" t="e">
        <f t="shared" si="6"/>
        <v>#DIV/0!</v>
      </c>
      <c r="K86" s="6" t="e">
        <f>(VLOOKUP(G86,'Vehicle Factors'!$G$2:$J$352,2,FALSE)*J86)+((VLOOKUP(G86,'Vehicle Factors'!$G$2:$J$352,3,FALSE)*H86*25/1000)+(VLOOKUP(G86,'Vehicle Factors'!$G$2:$J$352,4,FALSE)*H86*298/1000))</f>
        <v>#N/A</v>
      </c>
      <c r="L86" s="6" t="e">
        <f t="shared" si="7"/>
        <v>#N/A</v>
      </c>
    </row>
    <row r="87" spans="1:12">
      <c r="A87" s="3"/>
      <c r="B87" s="3"/>
      <c r="C87" s="3"/>
      <c r="D87" s="4"/>
      <c r="E87" s="4"/>
      <c r="F87" s="10" t="str">
        <f t="shared" si="8"/>
        <v xml:space="preserve"> </v>
      </c>
      <c r="G87" s="10" t="str">
        <f t="shared" si="9"/>
        <v xml:space="preserve">  </v>
      </c>
      <c r="H87" s="3"/>
      <c r="I87" s="3"/>
      <c r="J87" s="6" t="e">
        <f t="shared" si="6"/>
        <v>#DIV/0!</v>
      </c>
      <c r="K87" s="6" t="e">
        <f>(VLOOKUP(G87,'Vehicle Factors'!$G$2:$J$352,2,FALSE)*J87)+((VLOOKUP(G87,'Vehicle Factors'!$G$2:$J$352,3,FALSE)*H87*25/1000)+(VLOOKUP(G87,'Vehicle Factors'!$G$2:$J$352,4,FALSE)*H87*298/1000))</f>
        <v>#N/A</v>
      </c>
      <c r="L87" s="6" t="e">
        <f t="shared" si="7"/>
        <v>#N/A</v>
      </c>
    </row>
    <row r="88" spans="1:12">
      <c r="A88" s="3"/>
      <c r="B88" s="3"/>
      <c r="C88" s="3"/>
      <c r="D88" s="4"/>
      <c r="E88" s="4"/>
      <c r="F88" s="10" t="str">
        <f t="shared" si="8"/>
        <v xml:space="preserve"> </v>
      </c>
      <c r="G88" s="10" t="str">
        <f t="shared" si="9"/>
        <v xml:space="preserve">  </v>
      </c>
      <c r="H88" s="3"/>
      <c r="I88" s="3"/>
      <c r="J88" s="6" t="e">
        <f t="shared" si="6"/>
        <v>#DIV/0!</v>
      </c>
      <c r="K88" s="6" t="e">
        <f>(VLOOKUP(G88,'Vehicle Factors'!$G$2:$J$352,2,FALSE)*J88)+((VLOOKUP(G88,'Vehicle Factors'!$G$2:$J$352,3,FALSE)*H88*25/1000)+(VLOOKUP(G88,'Vehicle Factors'!$G$2:$J$352,4,FALSE)*H88*298/1000))</f>
        <v>#N/A</v>
      </c>
      <c r="L88" s="6" t="e">
        <f t="shared" si="7"/>
        <v>#N/A</v>
      </c>
    </row>
    <row r="89" spans="1:12">
      <c r="A89" s="3"/>
      <c r="B89" s="3"/>
      <c r="C89" s="3"/>
      <c r="D89" s="4"/>
      <c r="E89" s="4"/>
      <c r="F89" s="10" t="str">
        <f t="shared" si="8"/>
        <v xml:space="preserve"> </v>
      </c>
      <c r="G89" s="10" t="str">
        <f t="shared" si="9"/>
        <v xml:space="preserve">  </v>
      </c>
      <c r="H89" s="3"/>
      <c r="I89" s="3"/>
      <c r="J89" s="6" t="e">
        <f t="shared" si="6"/>
        <v>#DIV/0!</v>
      </c>
      <c r="K89" s="6" t="e">
        <f>(VLOOKUP(G89,'Vehicle Factors'!$G$2:$J$352,2,FALSE)*J89)+((VLOOKUP(G89,'Vehicle Factors'!$G$2:$J$352,3,FALSE)*H89*25/1000)+(VLOOKUP(G89,'Vehicle Factors'!$G$2:$J$352,4,FALSE)*H89*298/1000))</f>
        <v>#N/A</v>
      </c>
      <c r="L89" s="6" t="e">
        <f t="shared" si="7"/>
        <v>#N/A</v>
      </c>
    </row>
    <row r="90" spans="1:12">
      <c r="A90" s="3"/>
      <c r="B90" s="3"/>
      <c r="C90" s="3"/>
      <c r="D90" s="4"/>
      <c r="E90" s="4"/>
      <c r="F90" s="10" t="str">
        <f t="shared" si="8"/>
        <v xml:space="preserve"> </v>
      </c>
      <c r="G90" s="10" t="str">
        <f t="shared" si="9"/>
        <v xml:space="preserve">  </v>
      </c>
      <c r="H90" s="3"/>
      <c r="I90" s="3"/>
      <c r="J90" s="6" t="e">
        <f t="shared" si="6"/>
        <v>#DIV/0!</v>
      </c>
      <c r="K90" s="6" t="e">
        <f>(VLOOKUP(G90,'Vehicle Factors'!$G$2:$J$352,2,FALSE)*J90)+((VLOOKUP(G90,'Vehicle Factors'!$G$2:$J$352,3,FALSE)*H90*25/1000)+(VLOOKUP(G90,'Vehicle Factors'!$G$2:$J$352,4,FALSE)*H90*298/1000))</f>
        <v>#N/A</v>
      </c>
      <c r="L90" s="6" t="e">
        <f t="shared" si="7"/>
        <v>#N/A</v>
      </c>
    </row>
    <row r="91" spans="1:12">
      <c r="A91" s="3"/>
      <c r="B91" s="3"/>
      <c r="C91" s="3"/>
      <c r="D91" s="4"/>
      <c r="E91" s="4"/>
      <c r="F91" s="10" t="str">
        <f t="shared" si="8"/>
        <v xml:space="preserve"> </v>
      </c>
      <c r="G91" s="10" t="str">
        <f t="shared" si="9"/>
        <v xml:space="preserve">  </v>
      </c>
      <c r="H91" s="3"/>
      <c r="I91" s="3"/>
      <c r="J91" s="6" t="e">
        <f t="shared" si="6"/>
        <v>#DIV/0!</v>
      </c>
      <c r="K91" s="6" t="e">
        <f>(VLOOKUP(G91,'Vehicle Factors'!$G$2:$J$352,2,FALSE)*J91)+((VLOOKUP(G91,'Vehicle Factors'!$G$2:$J$352,3,FALSE)*H91*25/1000)+(VLOOKUP(G91,'Vehicle Factors'!$G$2:$J$352,4,FALSE)*H91*298/1000))</f>
        <v>#N/A</v>
      </c>
      <c r="L91" s="6" t="e">
        <f t="shared" si="7"/>
        <v>#N/A</v>
      </c>
    </row>
    <row r="92" spans="1:12">
      <c r="A92" s="3"/>
      <c r="B92" s="3"/>
      <c r="C92" s="3"/>
      <c r="D92" s="4"/>
      <c r="E92" s="4"/>
      <c r="F92" s="10" t="str">
        <f t="shared" si="8"/>
        <v xml:space="preserve"> </v>
      </c>
      <c r="G92" s="10" t="str">
        <f t="shared" si="9"/>
        <v xml:space="preserve">  </v>
      </c>
      <c r="H92" s="3"/>
      <c r="I92" s="3"/>
      <c r="J92" s="6" t="e">
        <f t="shared" si="6"/>
        <v>#DIV/0!</v>
      </c>
      <c r="K92" s="6" t="e">
        <f>(VLOOKUP(G92,'Vehicle Factors'!$G$2:$J$352,2,FALSE)*J92)+((VLOOKUP(G92,'Vehicle Factors'!$G$2:$J$352,3,FALSE)*H92*25/1000)+(VLOOKUP(G92,'Vehicle Factors'!$G$2:$J$352,4,FALSE)*H92*298/1000))</f>
        <v>#N/A</v>
      </c>
      <c r="L92" s="6" t="e">
        <f t="shared" si="7"/>
        <v>#N/A</v>
      </c>
    </row>
    <row r="93" spans="1:12">
      <c r="A93" s="3"/>
      <c r="B93" s="3"/>
      <c r="C93" s="3"/>
      <c r="D93" s="4"/>
      <c r="E93" s="4"/>
      <c r="F93" s="10" t="str">
        <f t="shared" si="8"/>
        <v xml:space="preserve"> </v>
      </c>
      <c r="G93" s="10" t="str">
        <f t="shared" si="9"/>
        <v xml:space="preserve">  </v>
      </c>
      <c r="H93" s="3"/>
      <c r="I93" s="3"/>
      <c r="J93" s="6" t="e">
        <f t="shared" si="6"/>
        <v>#DIV/0!</v>
      </c>
      <c r="K93" s="6" t="e">
        <f>(VLOOKUP(G93,'Vehicle Factors'!$G$2:$J$352,2,FALSE)*J93)+((VLOOKUP(G93,'Vehicle Factors'!$G$2:$J$352,3,FALSE)*H93*25/1000)+(VLOOKUP(G93,'Vehicle Factors'!$G$2:$J$352,4,FALSE)*H93*298/1000))</f>
        <v>#N/A</v>
      </c>
      <c r="L93" s="6" t="e">
        <f t="shared" si="7"/>
        <v>#N/A</v>
      </c>
    </row>
    <row r="94" spans="1:12">
      <c r="A94" s="3"/>
      <c r="B94" s="3"/>
      <c r="C94" s="3"/>
      <c r="D94" s="4"/>
      <c r="E94" s="4"/>
      <c r="F94" s="10" t="str">
        <f t="shared" si="8"/>
        <v xml:space="preserve"> </v>
      </c>
      <c r="G94" s="10" t="str">
        <f t="shared" si="9"/>
        <v xml:space="preserve">  </v>
      </c>
      <c r="H94" s="3"/>
      <c r="I94" s="3"/>
      <c r="J94" s="6" t="e">
        <f t="shared" si="6"/>
        <v>#DIV/0!</v>
      </c>
      <c r="K94" s="6" t="e">
        <f>(VLOOKUP(G94,'Vehicle Factors'!$G$2:$J$352,2,FALSE)*J94)+((VLOOKUP(G94,'Vehicle Factors'!$G$2:$J$352,3,FALSE)*H94*25/1000)+(VLOOKUP(G94,'Vehicle Factors'!$G$2:$J$352,4,FALSE)*H94*298/1000))</f>
        <v>#N/A</v>
      </c>
      <c r="L94" s="6" t="e">
        <f t="shared" si="7"/>
        <v>#N/A</v>
      </c>
    </row>
    <row r="95" spans="1:12">
      <c r="A95" s="3"/>
      <c r="B95" s="3"/>
      <c r="C95" s="3"/>
      <c r="D95" s="4"/>
      <c r="E95" s="4"/>
      <c r="F95" s="10" t="str">
        <f t="shared" si="8"/>
        <v xml:space="preserve"> </v>
      </c>
      <c r="G95" s="10" t="str">
        <f t="shared" si="9"/>
        <v xml:space="preserve">  </v>
      </c>
      <c r="H95" s="3"/>
      <c r="I95" s="3"/>
      <c r="J95" s="6" t="e">
        <f t="shared" si="6"/>
        <v>#DIV/0!</v>
      </c>
      <c r="K95" s="6" t="e">
        <f>(VLOOKUP(G95,'Vehicle Factors'!$G$2:$J$352,2,FALSE)*J95)+((VLOOKUP(G95,'Vehicle Factors'!$G$2:$J$352,3,FALSE)*H95*25/1000)+(VLOOKUP(G95,'Vehicle Factors'!$G$2:$J$352,4,FALSE)*H95*298/1000))</f>
        <v>#N/A</v>
      </c>
      <c r="L95" s="6" t="e">
        <f t="shared" si="7"/>
        <v>#N/A</v>
      </c>
    </row>
    <row r="96" spans="1:12">
      <c r="A96" s="3"/>
      <c r="B96" s="3"/>
      <c r="C96" s="3"/>
      <c r="D96" s="4"/>
      <c r="E96" s="4"/>
      <c r="F96" s="10" t="str">
        <f t="shared" si="8"/>
        <v xml:space="preserve"> </v>
      </c>
      <c r="G96" s="10" t="str">
        <f t="shared" si="9"/>
        <v xml:space="preserve">  </v>
      </c>
      <c r="H96" s="3"/>
      <c r="I96" s="3"/>
      <c r="J96" s="6" t="e">
        <f t="shared" si="6"/>
        <v>#DIV/0!</v>
      </c>
      <c r="K96" s="6" t="e">
        <f>(VLOOKUP(G96,'Vehicle Factors'!$G$2:$J$352,2,FALSE)*J96)+((VLOOKUP(G96,'Vehicle Factors'!$G$2:$J$352,3,FALSE)*H96*25/1000)+(VLOOKUP(G96,'Vehicle Factors'!$G$2:$J$352,4,FALSE)*H96*298/1000))</f>
        <v>#N/A</v>
      </c>
      <c r="L96" s="6" t="e">
        <f t="shared" si="7"/>
        <v>#N/A</v>
      </c>
    </row>
    <row r="97" spans="1:12">
      <c r="A97" s="3"/>
      <c r="B97" s="3"/>
      <c r="C97" s="3"/>
      <c r="D97" s="4"/>
      <c r="E97" s="4"/>
      <c r="F97" s="10" t="str">
        <f t="shared" si="8"/>
        <v xml:space="preserve"> </v>
      </c>
      <c r="G97" s="10" t="str">
        <f t="shared" si="9"/>
        <v xml:space="preserve">  </v>
      </c>
      <c r="H97" s="3"/>
      <c r="I97" s="3"/>
      <c r="J97" s="6" t="e">
        <f t="shared" si="6"/>
        <v>#DIV/0!</v>
      </c>
      <c r="K97" s="6" t="e">
        <f>(VLOOKUP(G97,'Vehicle Factors'!$G$2:$J$352,2,FALSE)*J97)+((VLOOKUP(G97,'Vehicle Factors'!$G$2:$J$352,3,FALSE)*H97*25/1000)+(VLOOKUP(G97,'Vehicle Factors'!$G$2:$J$352,4,FALSE)*H97*298/1000))</f>
        <v>#N/A</v>
      </c>
      <c r="L97" s="6" t="e">
        <f t="shared" si="7"/>
        <v>#N/A</v>
      </c>
    </row>
    <row r="98" spans="1:12">
      <c r="A98" s="3"/>
      <c r="B98" s="3"/>
      <c r="C98" s="3"/>
      <c r="D98" s="4"/>
      <c r="E98" s="4"/>
      <c r="F98" s="10" t="str">
        <f t="shared" si="8"/>
        <v xml:space="preserve"> </v>
      </c>
      <c r="G98" s="10" t="str">
        <f t="shared" si="9"/>
        <v xml:space="preserve">  </v>
      </c>
      <c r="H98" s="3"/>
      <c r="I98" s="3"/>
      <c r="J98" s="6" t="e">
        <f t="shared" si="6"/>
        <v>#DIV/0!</v>
      </c>
      <c r="K98" s="6" t="e">
        <f>(VLOOKUP(G98,'Vehicle Factors'!$G$2:$J$352,2,FALSE)*J98)+((VLOOKUP(G98,'Vehicle Factors'!$G$2:$J$352,3,FALSE)*H98*25/1000)+(VLOOKUP(G98,'Vehicle Factors'!$G$2:$J$352,4,FALSE)*H98*298/1000))</f>
        <v>#N/A</v>
      </c>
      <c r="L98" s="6" t="e">
        <f t="shared" si="7"/>
        <v>#N/A</v>
      </c>
    </row>
    <row r="99" spans="1:12">
      <c r="A99" s="3"/>
      <c r="B99" s="3"/>
      <c r="C99" s="3"/>
      <c r="D99" s="4"/>
      <c r="E99" s="4"/>
      <c r="F99" s="10" t="str">
        <f t="shared" si="8"/>
        <v xml:space="preserve"> </v>
      </c>
      <c r="G99" s="10" t="str">
        <f t="shared" si="9"/>
        <v xml:space="preserve">  </v>
      </c>
      <c r="H99" s="3"/>
      <c r="I99" s="3"/>
      <c r="J99" s="6" t="e">
        <f t="shared" si="6"/>
        <v>#DIV/0!</v>
      </c>
      <c r="K99" s="6" t="e">
        <f>(VLOOKUP(G99,'Vehicle Factors'!$G$2:$J$352,2,FALSE)*J99)+((VLOOKUP(G99,'Vehicle Factors'!$G$2:$J$352,3,FALSE)*H99*25/1000)+(VLOOKUP(G99,'Vehicle Factors'!$G$2:$J$352,4,FALSE)*H99*298/1000))</f>
        <v>#N/A</v>
      </c>
      <c r="L99" s="6" t="e">
        <f t="shared" si="7"/>
        <v>#N/A</v>
      </c>
    </row>
    <row r="100" spans="1:12">
      <c r="A100" s="3"/>
      <c r="B100" s="3"/>
      <c r="C100" s="3"/>
      <c r="D100" s="4"/>
      <c r="E100" s="4"/>
      <c r="F100" s="10" t="str">
        <f t="shared" si="8"/>
        <v xml:space="preserve"> </v>
      </c>
      <c r="G100" s="10" t="str">
        <f t="shared" si="9"/>
        <v xml:space="preserve">  </v>
      </c>
      <c r="H100" s="3"/>
      <c r="I100" s="3"/>
      <c r="J100" s="6" t="e">
        <f t="shared" si="6"/>
        <v>#DIV/0!</v>
      </c>
      <c r="K100" s="6" t="e">
        <f>(VLOOKUP(G100,'Vehicle Factors'!$G$2:$J$352,2,FALSE)*J100)+((VLOOKUP(G100,'Vehicle Factors'!$G$2:$J$352,3,FALSE)*H100*25/1000)+(VLOOKUP(G100,'Vehicle Factors'!$G$2:$J$352,4,FALSE)*H100*298/1000))</f>
        <v>#N/A</v>
      </c>
      <c r="L100" s="6" t="e">
        <f t="shared" si="7"/>
        <v>#N/A</v>
      </c>
    </row>
    <row r="101" spans="1:12">
      <c r="A101" s="3"/>
      <c r="B101" s="3"/>
      <c r="C101" s="3"/>
      <c r="D101" s="4"/>
      <c r="E101" s="4"/>
      <c r="F101" s="10" t="str">
        <f t="shared" si="8"/>
        <v xml:space="preserve"> </v>
      </c>
      <c r="G101" s="10" t="str">
        <f t="shared" si="9"/>
        <v xml:space="preserve">  </v>
      </c>
      <c r="H101" s="3"/>
      <c r="I101" s="3"/>
      <c r="J101" s="6" t="e">
        <f t="shared" si="6"/>
        <v>#DIV/0!</v>
      </c>
      <c r="K101" s="6" t="e">
        <f>(VLOOKUP(G101,'Vehicle Factors'!$G$2:$J$352,2,FALSE)*J101)+((VLOOKUP(G101,'Vehicle Factors'!$G$2:$J$352,3,FALSE)*H101*25/1000)+(VLOOKUP(G101,'Vehicle Factors'!$G$2:$J$352,4,FALSE)*H101*298/1000))</f>
        <v>#N/A</v>
      </c>
      <c r="L101" s="6" t="e">
        <f t="shared" si="7"/>
        <v>#N/A</v>
      </c>
    </row>
    <row r="102" spans="1:12">
      <c r="A102" s="3"/>
      <c r="B102" s="3"/>
      <c r="C102" s="3"/>
      <c r="D102" s="4"/>
      <c r="E102" s="4"/>
      <c r="F102" s="10" t="str">
        <f t="shared" si="8"/>
        <v xml:space="preserve"> </v>
      </c>
      <c r="G102" s="10" t="str">
        <f t="shared" si="9"/>
        <v xml:space="preserve">  </v>
      </c>
      <c r="H102" s="3"/>
      <c r="I102" s="3"/>
      <c r="J102" s="6" t="e">
        <f t="shared" si="6"/>
        <v>#DIV/0!</v>
      </c>
      <c r="K102" s="6" t="e">
        <f>(VLOOKUP(G102,'Vehicle Factors'!$G$2:$J$352,2,FALSE)*J102)+((VLOOKUP(G102,'Vehicle Factors'!$G$2:$J$352,3,FALSE)*H102*25/1000)+(VLOOKUP(G102,'Vehicle Factors'!$G$2:$J$352,4,FALSE)*H102*298/1000))</f>
        <v>#N/A</v>
      </c>
      <c r="L102" s="6" t="e">
        <f t="shared" si="7"/>
        <v>#N/A</v>
      </c>
    </row>
    <row r="103" spans="1:12">
      <c r="A103" s="3"/>
      <c r="B103" s="3"/>
      <c r="C103" s="3"/>
      <c r="D103" s="4"/>
      <c r="E103" s="4"/>
      <c r="F103" s="10" t="str">
        <f t="shared" si="8"/>
        <v xml:space="preserve"> </v>
      </c>
      <c r="G103" s="10" t="str">
        <f t="shared" si="9"/>
        <v xml:space="preserve">  </v>
      </c>
      <c r="H103" s="3"/>
      <c r="I103" s="3"/>
      <c r="J103" s="6" t="e">
        <f t="shared" si="6"/>
        <v>#DIV/0!</v>
      </c>
      <c r="K103" s="6" t="e">
        <f>(VLOOKUP(G103,'Vehicle Factors'!$G$2:$J$352,2,FALSE)*J103)+((VLOOKUP(G103,'Vehicle Factors'!$G$2:$J$352,3,FALSE)*H103*25/1000)+(VLOOKUP(G103,'Vehicle Factors'!$G$2:$J$352,4,FALSE)*H103*298/1000))</f>
        <v>#N/A</v>
      </c>
      <c r="L103" s="6" t="e">
        <f t="shared" si="7"/>
        <v>#N/A</v>
      </c>
    </row>
    <row r="104" spans="1:12">
      <c r="A104" s="3"/>
      <c r="B104" s="3"/>
      <c r="C104" s="3"/>
      <c r="D104" s="4"/>
      <c r="E104" s="4"/>
      <c r="F104" s="10" t="str">
        <f t="shared" si="8"/>
        <v xml:space="preserve"> </v>
      </c>
      <c r="G104" s="10" t="str">
        <f t="shared" si="9"/>
        <v xml:space="preserve">  </v>
      </c>
      <c r="H104" s="3"/>
      <c r="I104" s="3"/>
      <c r="J104" s="6" t="e">
        <f t="shared" si="6"/>
        <v>#DIV/0!</v>
      </c>
      <c r="K104" s="6" t="e">
        <f>(VLOOKUP(G104,'Vehicle Factors'!$G$2:$J$352,2,FALSE)*J104)+((VLOOKUP(G104,'Vehicle Factors'!$G$2:$J$352,3,FALSE)*H104*25/1000)+(VLOOKUP(G104,'Vehicle Factors'!$G$2:$J$352,4,FALSE)*H104*298/1000))</f>
        <v>#N/A</v>
      </c>
      <c r="L104" s="6" t="e">
        <f t="shared" si="7"/>
        <v>#N/A</v>
      </c>
    </row>
    <row r="105" spans="1:12">
      <c r="A105" s="3"/>
      <c r="B105" s="3"/>
      <c r="C105" s="3"/>
      <c r="D105" s="4"/>
      <c r="E105" s="4"/>
      <c r="F105" s="10" t="str">
        <f t="shared" si="8"/>
        <v xml:space="preserve"> </v>
      </c>
      <c r="G105" s="10" t="str">
        <f t="shared" si="9"/>
        <v xml:space="preserve">  </v>
      </c>
      <c r="H105" s="3"/>
      <c r="I105" s="3"/>
      <c r="J105" s="6" t="e">
        <f t="shared" si="6"/>
        <v>#DIV/0!</v>
      </c>
      <c r="K105" s="6" t="e">
        <f>(VLOOKUP(G105,'Vehicle Factors'!$G$2:$J$352,2,FALSE)*J105)+((VLOOKUP(G105,'Vehicle Factors'!$G$2:$J$352,3,FALSE)*H105*25/1000)+(VLOOKUP(G105,'Vehicle Factors'!$G$2:$J$352,4,FALSE)*H105*298/1000))</f>
        <v>#N/A</v>
      </c>
      <c r="L105" s="6" t="e">
        <f t="shared" si="7"/>
        <v>#N/A</v>
      </c>
    </row>
    <row r="106" spans="1:12">
      <c r="A106" s="3"/>
      <c r="B106" s="3"/>
      <c r="C106" s="3"/>
      <c r="D106" s="4"/>
      <c r="E106" s="4"/>
      <c r="F106" s="10" t="str">
        <f t="shared" si="8"/>
        <v xml:space="preserve"> </v>
      </c>
      <c r="G106" s="10" t="str">
        <f t="shared" si="9"/>
        <v xml:space="preserve">  </v>
      </c>
      <c r="H106" s="3"/>
      <c r="I106" s="3"/>
      <c r="J106" s="6" t="e">
        <f t="shared" si="6"/>
        <v>#DIV/0!</v>
      </c>
      <c r="K106" s="6" t="e">
        <f>(VLOOKUP(G106,'Vehicle Factors'!$G$2:$J$352,2,FALSE)*J106)+((VLOOKUP(G106,'Vehicle Factors'!$G$2:$J$352,3,FALSE)*H106*25/1000)+(VLOOKUP(G106,'Vehicle Factors'!$G$2:$J$352,4,FALSE)*H106*298/1000))</f>
        <v>#N/A</v>
      </c>
      <c r="L106" s="6" t="e">
        <f t="shared" si="7"/>
        <v>#N/A</v>
      </c>
    </row>
    <row r="107" spans="1:12">
      <c r="A107" s="3"/>
      <c r="B107" s="3"/>
      <c r="C107" s="3"/>
      <c r="D107" s="4"/>
      <c r="E107" s="4"/>
      <c r="F107" s="10" t="str">
        <f t="shared" si="8"/>
        <v xml:space="preserve"> </v>
      </c>
      <c r="G107" s="10" t="str">
        <f t="shared" si="9"/>
        <v xml:space="preserve">  </v>
      </c>
      <c r="H107" s="3"/>
      <c r="I107" s="3"/>
      <c r="J107" s="6" t="e">
        <f t="shared" si="6"/>
        <v>#DIV/0!</v>
      </c>
      <c r="K107" s="6" t="e">
        <f>(VLOOKUP(G107,'Vehicle Factors'!$G$2:$J$352,2,FALSE)*J107)+((VLOOKUP(G107,'Vehicle Factors'!$G$2:$J$352,3,FALSE)*H107*25/1000)+(VLOOKUP(G107,'Vehicle Factors'!$G$2:$J$352,4,FALSE)*H107*298/1000))</f>
        <v>#N/A</v>
      </c>
      <c r="L107" s="6" t="e">
        <f t="shared" si="7"/>
        <v>#N/A</v>
      </c>
    </row>
    <row r="108" spans="1:12">
      <c r="A108" s="3"/>
      <c r="B108" s="3"/>
      <c r="C108" s="3"/>
      <c r="D108" s="4"/>
      <c r="E108" s="4"/>
      <c r="F108" s="10" t="str">
        <f t="shared" si="8"/>
        <v xml:space="preserve"> </v>
      </c>
      <c r="G108" s="10" t="str">
        <f t="shared" si="9"/>
        <v xml:space="preserve">  </v>
      </c>
      <c r="H108" s="3"/>
      <c r="I108" s="3"/>
      <c r="J108" s="6" t="e">
        <f t="shared" si="6"/>
        <v>#DIV/0!</v>
      </c>
      <c r="K108" s="6" t="e">
        <f>(VLOOKUP(G108,'Vehicle Factors'!$G$2:$J$352,2,FALSE)*J108)+((VLOOKUP(G108,'Vehicle Factors'!$G$2:$J$352,3,FALSE)*H108*25/1000)+(VLOOKUP(G108,'Vehicle Factors'!$G$2:$J$352,4,FALSE)*H108*298/1000))</f>
        <v>#N/A</v>
      </c>
      <c r="L108" s="6" t="e">
        <f t="shared" si="7"/>
        <v>#N/A</v>
      </c>
    </row>
    <row r="109" spans="1:12">
      <c r="A109" s="3"/>
      <c r="B109" s="3"/>
      <c r="C109" s="3"/>
      <c r="D109" s="4"/>
      <c r="E109" s="4"/>
      <c r="F109" s="10" t="str">
        <f t="shared" si="8"/>
        <v xml:space="preserve"> </v>
      </c>
      <c r="G109" s="10" t="str">
        <f t="shared" si="9"/>
        <v xml:space="preserve">  </v>
      </c>
      <c r="H109" s="3"/>
      <c r="I109" s="3"/>
      <c r="J109" s="6" t="e">
        <f t="shared" si="6"/>
        <v>#DIV/0!</v>
      </c>
      <c r="K109" s="6" t="e">
        <f>(VLOOKUP(G109,'Vehicle Factors'!$G$2:$J$352,2,FALSE)*J109)+((VLOOKUP(G109,'Vehicle Factors'!$G$2:$J$352,3,FALSE)*H109*25/1000)+(VLOOKUP(G109,'Vehicle Factors'!$G$2:$J$352,4,FALSE)*H109*298/1000))</f>
        <v>#N/A</v>
      </c>
      <c r="L109" s="6" t="e">
        <f t="shared" si="7"/>
        <v>#N/A</v>
      </c>
    </row>
    <row r="110" spans="1:12">
      <c r="A110" s="3"/>
      <c r="B110" s="3"/>
      <c r="C110" s="3"/>
      <c r="D110" s="4"/>
      <c r="E110" s="4"/>
      <c r="F110" s="10" t="str">
        <f t="shared" si="8"/>
        <v xml:space="preserve"> </v>
      </c>
      <c r="G110" s="10" t="str">
        <f t="shared" si="9"/>
        <v xml:space="preserve">  </v>
      </c>
      <c r="H110" s="3"/>
      <c r="I110" s="3"/>
      <c r="J110" s="6" t="e">
        <f t="shared" si="6"/>
        <v>#DIV/0!</v>
      </c>
      <c r="K110" s="6" t="e">
        <f>(VLOOKUP(G110,'Vehicle Factors'!$G$2:$J$352,2,FALSE)*J110)+((VLOOKUP(G110,'Vehicle Factors'!$G$2:$J$352,3,FALSE)*H110*25/1000)+(VLOOKUP(G110,'Vehicle Factors'!$G$2:$J$352,4,FALSE)*H110*298/1000))</f>
        <v>#N/A</v>
      </c>
      <c r="L110" s="6" t="e">
        <f t="shared" si="7"/>
        <v>#N/A</v>
      </c>
    </row>
    <row r="111" spans="1:12">
      <c r="A111" s="3"/>
      <c r="B111" s="3"/>
      <c r="C111" s="3"/>
      <c r="D111" s="4"/>
      <c r="E111" s="4"/>
      <c r="F111" s="10" t="str">
        <f t="shared" si="8"/>
        <v xml:space="preserve"> </v>
      </c>
      <c r="G111" s="10" t="str">
        <f t="shared" si="9"/>
        <v xml:space="preserve">  </v>
      </c>
      <c r="H111" s="3"/>
      <c r="I111" s="3"/>
      <c r="J111" s="6" t="e">
        <f t="shared" si="6"/>
        <v>#DIV/0!</v>
      </c>
      <c r="K111" s="6" t="e">
        <f>(VLOOKUP(G111,'Vehicle Factors'!$G$2:$J$352,2,FALSE)*J111)+((VLOOKUP(G111,'Vehicle Factors'!$G$2:$J$352,3,FALSE)*H111*25/1000)+(VLOOKUP(G111,'Vehicle Factors'!$G$2:$J$352,4,FALSE)*H111*298/1000))</f>
        <v>#N/A</v>
      </c>
      <c r="L111" s="6" t="e">
        <f t="shared" si="7"/>
        <v>#N/A</v>
      </c>
    </row>
    <row r="112" spans="1:12">
      <c r="A112" s="3"/>
      <c r="B112" s="3"/>
      <c r="C112" s="3"/>
      <c r="D112" s="4"/>
      <c r="E112" s="4"/>
      <c r="F112" s="10" t="str">
        <f t="shared" si="8"/>
        <v xml:space="preserve"> </v>
      </c>
      <c r="G112" s="10" t="str">
        <f t="shared" si="9"/>
        <v xml:space="preserve">  </v>
      </c>
      <c r="H112" s="3"/>
      <c r="I112" s="3"/>
      <c r="J112" s="6" t="e">
        <f t="shared" si="6"/>
        <v>#DIV/0!</v>
      </c>
      <c r="K112" s="6" t="e">
        <f>(VLOOKUP(G112,'Vehicle Factors'!$G$2:$J$352,2,FALSE)*J112)+((VLOOKUP(G112,'Vehicle Factors'!$G$2:$J$352,3,FALSE)*H112*25/1000)+(VLOOKUP(G112,'Vehicle Factors'!$G$2:$J$352,4,FALSE)*H112*298/1000))</f>
        <v>#N/A</v>
      </c>
      <c r="L112" s="6" t="e">
        <f t="shared" si="7"/>
        <v>#N/A</v>
      </c>
    </row>
    <row r="113" spans="1:12">
      <c r="A113" s="3"/>
      <c r="B113" s="3"/>
      <c r="C113" s="3"/>
      <c r="D113" s="4"/>
      <c r="E113" s="4"/>
      <c r="F113" s="10" t="str">
        <f t="shared" si="8"/>
        <v xml:space="preserve"> </v>
      </c>
      <c r="G113" s="10" t="str">
        <f t="shared" si="9"/>
        <v xml:space="preserve">  </v>
      </c>
      <c r="H113" s="3"/>
      <c r="I113" s="3"/>
      <c r="J113" s="6" t="e">
        <f t="shared" si="6"/>
        <v>#DIV/0!</v>
      </c>
      <c r="K113" s="6" t="e">
        <f>(VLOOKUP(G113,'Vehicle Factors'!$G$2:$J$352,2,FALSE)*J113)+((VLOOKUP(G113,'Vehicle Factors'!$G$2:$J$352,3,FALSE)*H113*25/1000)+(VLOOKUP(G113,'Vehicle Factors'!$G$2:$J$352,4,FALSE)*H113*298/1000))</f>
        <v>#N/A</v>
      </c>
      <c r="L113" s="6" t="e">
        <f t="shared" si="7"/>
        <v>#N/A</v>
      </c>
    </row>
    <row r="114" spans="1:12">
      <c r="A114" s="3"/>
      <c r="B114" s="3"/>
      <c r="C114" s="3"/>
      <c r="D114" s="4"/>
      <c r="E114" s="4"/>
      <c r="F114" s="10" t="str">
        <f t="shared" si="8"/>
        <v xml:space="preserve"> </v>
      </c>
      <c r="G114" s="10" t="str">
        <f t="shared" si="9"/>
        <v xml:space="preserve">  </v>
      </c>
      <c r="H114" s="3"/>
      <c r="I114" s="3"/>
      <c r="J114" s="6" t="e">
        <f t="shared" si="6"/>
        <v>#DIV/0!</v>
      </c>
      <c r="K114" s="6" t="e">
        <f>(VLOOKUP(G114,'Vehicle Factors'!$G$2:$J$352,2,FALSE)*J114)+((VLOOKUP(G114,'Vehicle Factors'!$G$2:$J$352,3,FALSE)*H114*25/1000)+(VLOOKUP(G114,'Vehicle Factors'!$G$2:$J$352,4,FALSE)*H114*298/1000))</f>
        <v>#N/A</v>
      </c>
      <c r="L114" s="6" t="e">
        <f t="shared" si="7"/>
        <v>#N/A</v>
      </c>
    </row>
    <row r="115" spans="1:12">
      <c r="A115" s="3"/>
      <c r="B115" s="3"/>
      <c r="C115" s="3"/>
      <c r="D115" s="4"/>
      <c r="E115" s="4"/>
      <c r="F115" s="10" t="str">
        <f t="shared" si="8"/>
        <v xml:space="preserve"> </v>
      </c>
      <c r="G115" s="10" t="str">
        <f t="shared" si="9"/>
        <v xml:space="preserve">  </v>
      </c>
      <c r="H115" s="3"/>
      <c r="I115" s="3"/>
      <c r="J115" s="6" t="e">
        <f t="shared" si="6"/>
        <v>#DIV/0!</v>
      </c>
      <c r="K115" s="6" t="e">
        <f>(VLOOKUP(G115,'Vehicle Factors'!$G$2:$J$352,2,FALSE)*J115)+((VLOOKUP(G115,'Vehicle Factors'!$G$2:$J$352,3,FALSE)*H115*25/1000)+(VLOOKUP(G115,'Vehicle Factors'!$G$2:$J$352,4,FALSE)*H115*298/1000))</f>
        <v>#N/A</v>
      </c>
      <c r="L115" s="6" t="e">
        <f t="shared" si="7"/>
        <v>#N/A</v>
      </c>
    </row>
    <row r="116" spans="1:12">
      <c r="A116" s="3"/>
      <c r="B116" s="3"/>
      <c r="C116" s="3"/>
      <c r="D116" s="4"/>
      <c r="E116" s="4"/>
      <c r="F116" s="10" t="str">
        <f t="shared" si="8"/>
        <v xml:space="preserve"> </v>
      </c>
      <c r="G116" s="10" t="str">
        <f t="shared" si="9"/>
        <v xml:space="preserve">  </v>
      </c>
      <c r="H116" s="3"/>
      <c r="I116" s="3"/>
      <c r="J116" s="6" t="e">
        <f t="shared" si="6"/>
        <v>#DIV/0!</v>
      </c>
      <c r="K116" s="6" t="e">
        <f>(VLOOKUP(G116,'Vehicle Factors'!$G$2:$J$352,2,FALSE)*J116)+((VLOOKUP(G116,'Vehicle Factors'!$G$2:$J$352,3,FALSE)*H116*25/1000)+(VLOOKUP(G116,'Vehicle Factors'!$G$2:$J$352,4,FALSE)*H116*298/1000))</f>
        <v>#N/A</v>
      </c>
      <c r="L116" s="6" t="e">
        <f t="shared" si="7"/>
        <v>#N/A</v>
      </c>
    </row>
    <row r="117" spans="1:12">
      <c r="A117" s="3"/>
      <c r="B117" s="3"/>
      <c r="C117" s="3"/>
      <c r="D117" s="4"/>
      <c r="E117" s="4"/>
      <c r="F117" s="10" t="str">
        <f t="shared" si="8"/>
        <v xml:space="preserve"> </v>
      </c>
      <c r="G117" s="10" t="str">
        <f t="shared" si="9"/>
        <v xml:space="preserve">  </v>
      </c>
      <c r="H117" s="3"/>
      <c r="I117" s="3"/>
      <c r="J117" s="6" t="e">
        <f t="shared" si="6"/>
        <v>#DIV/0!</v>
      </c>
      <c r="K117" s="6" t="e">
        <f>(VLOOKUP(G117,'Vehicle Factors'!$G$2:$J$352,2,FALSE)*J117)+((VLOOKUP(G117,'Vehicle Factors'!$G$2:$J$352,3,FALSE)*H117*25/1000)+(VLOOKUP(G117,'Vehicle Factors'!$G$2:$J$352,4,FALSE)*H117*298/1000))</f>
        <v>#N/A</v>
      </c>
      <c r="L117" s="6" t="e">
        <f t="shared" si="7"/>
        <v>#N/A</v>
      </c>
    </row>
    <row r="118" spans="1:12">
      <c r="A118" s="3"/>
      <c r="B118" s="3"/>
      <c r="C118" s="3"/>
      <c r="D118" s="4"/>
      <c r="E118" s="4"/>
      <c r="F118" s="10" t="str">
        <f t="shared" si="8"/>
        <v xml:space="preserve"> </v>
      </c>
      <c r="G118" s="10" t="str">
        <f t="shared" si="9"/>
        <v xml:space="preserve">  </v>
      </c>
      <c r="H118" s="3"/>
      <c r="I118" s="3"/>
      <c r="J118" s="6" t="e">
        <f t="shared" si="6"/>
        <v>#DIV/0!</v>
      </c>
      <c r="K118" s="6" t="e">
        <f>(VLOOKUP(G118,'Vehicle Factors'!$G$2:$J$352,2,FALSE)*J118)+((VLOOKUP(G118,'Vehicle Factors'!$G$2:$J$352,3,FALSE)*H118*25/1000)+(VLOOKUP(G118,'Vehicle Factors'!$G$2:$J$352,4,FALSE)*H118*298/1000))</f>
        <v>#N/A</v>
      </c>
      <c r="L118" s="6" t="e">
        <f t="shared" si="7"/>
        <v>#N/A</v>
      </c>
    </row>
    <row r="119" spans="1:12">
      <c r="A119" s="3"/>
      <c r="B119" s="3"/>
      <c r="C119" s="3"/>
      <c r="D119" s="4"/>
      <c r="E119" s="4"/>
      <c r="F119" s="10" t="str">
        <f t="shared" si="8"/>
        <v xml:space="preserve"> </v>
      </c>
      <c r="G119" s="10" t="str">
        <f t="shared" si="9"/>
        <v xml:space="preserve">  </v>
      </c>
      <c r="H119" s="3"/>
      <c r="I119" s="3"/>
      <c r="J119" s="6" t="e">
        <f t="shared" si="6"/>
        <v>#DIV/0!</v>
      </c>
      <c r="K119" s="6" t="e">
        <f>(VLOOKUP(G119,'Vehicle Factors'!$G$2:$J$352,2,FALSE)*J119)+((VLOOKUP(G119,'Vehicle Factors'!$G$2:$J$352,3,FALSE)*H119*25/1000)+(VLOOKUP(G119,'Vehicle Factors'!$G$2:$J$352,4,FALSE)*H119*298/1000))</f>
        <v>#N/A</v>
      </c>
      <c r="L119" s="6" t="e">
        <f t="shared" si="7"/>
        <v>#N/A</v>
      </c>
    </row>
    <row r="120" spans="1:12">
      <c r="A120" s="3"/>
      <c r="B120" s="3"/>
      <c r="C120" s="3"/>
      <c r="D120" s="4"/>
      <c r="E120" s="4"/>
      <c r="F120" s="10" t="str">
        <f t="shared" si="8"/>
        <v xml:space="preserve"> </v>
      </c>
      <c r="G120" s="10" t="str">
        <f t="shared" si="9"/>
        <v xml:space="preserve">  </v>
      </c>
      <c r="H120" s="3"/>
      <c r="I120" s="3"/>
      <c r="J120" s="6" t="e">
        <f t="shared" si="6"/>
        <v>#DIV/0!</v>
      </c>
      <c r="K120" s="6" t="e">
        <f>(VLOOKUP(G120,'Vehicle Factors'!$G$2:$J$352,2,FALSE)*J120)+((VLOOKUP(G120,'Vehicle Factors'!$G$2:$J$352,3,FALSE)*H120*25/1000)+(VLOOKUP(G120,'Vehicle Factors'!$G$2:$J$352,4,FALSE)*H120*298/1000))</f>
        <v>#N/A</v>
      </c>
      <c r="L120" s="6" t="e">
        <f t="shared" si="7"/>
        <v>#N/A</v>
      </c>
    </row>
    <row r="121" spans="1:12">
      <c r="A121" s="3"/>
      <c r="B121" s="3"/>
      <c r="C121" s="3"/>
      <c r="D121" s="4"/>
      <c r="E121" s="4"/>
      <c r="F121" s="10" t="str">
        <f t="shared" si="8"/>
        <v xml:space="preserve"> </v>
      </c>
      <c r="G121" s="10" t="str">
        <f t="shared" si="9"/>
        <v xml:space="preserve">  </v>
      </c>
      <c r="H121" s="3"/>
      <c r="I121" s="3"/>
      <c r="J121" s="6" t="e">
        <f t="shared" si="6"/>
        <v>#DIV/0!</v>
      </c>
      <c r="K121" s="6" t="e">
        <f>(VLOOKUP(G121,'Vehicle Factors'!$G$2:$J$352,2,FALSE)*J121)+((VLOOKUP(G121,'Vehicle Factors'!$G$2:$J$352,3,FALSE)*H121*25/1000)+(VLOOKUP(G121,'Vehicle Factors'!$G$2:$J$352,4,FALSE)*H121*298/1000))</f>
        <v>#N/A</v>
      </c>
      <c r="L121" s="6" t="e">
        <f t="shared" si="7"/>
        <v>#N/A</v>
      </c>
    </row>
    <row r="122" spans="1:12">
      <c r="A122" s="3"/>
      <c r="B122" s="3"/>
      <c r="C122" s="3"/>
      <c r="D122" s="4"/>
      <c r="E122" s="4"/>
      <c r="F122" s="10" t="str">
        <f t="shared" si="8"/>
        <v xml:space="preserve"> </v>
      </c>
      <c r="G122" s="10" t="str">
        <f t="shared" si="9"/>
        <v xml:space="preserve">  </v>
      </c>
      <c r="H122" s="3"/>
      <c r="I122" s="3"/>
      <c r="J122" s="6" t="e">
        <f t="shared" si="6"/>
        <v>#DIV/0!</v>
      </c>
      <c r="K122" s="6" t="e">
        <f>(VLOOKUP(G122,'Vehicle Factors'!$G$2:$J$352,2,FALSE)*J122)+((VLOOKUP(G122,'Vehicle Factors'!$G$2:$J$352,3,FALSE)*H122*25/1000)+(VLOOKUP(G122,'Vehicle Factors'!$G$2:$J$352,4,FALSE)*H122*298/1000))</f>
        <v>#N/A</v>
      </c>
      <c r="L122" s="6" t="e">
        <f t="shared" si="7"/>
        <v>#N/A</v>
      </c>
    </row>
    <row r="123" spans="1:12">
      <c r="A123" s="3"/>
      <c r="B123" s="3"/>
      <c r="C123" s="3"/>
      <c r="D123" s="4"/>
      <c r="E123" s="4"/>
      <c r="F123" s="10" t="str">
        <f t="shared" si="8"/>
        <v xml:space="preserve"> </v>
      </c>
      <c r="G123" s="10" t="str">
        <f t="shared" si="9"/>
        <v xml:space="preserve">  </v>
      </c>
      <c r="H123" s="3"/>
      <c r="I123" s="3"/>
      <c r="J123" s="6" t="e">
        <f t="shared" si="6"/>
        <v>#DIV/0!</v>
      </c>
      <c r="K123" s="6" t="e">
        <f>(VLOOKUP(G123,'Vehicle Factors'!$G$2:$J$352,2,FALSE)*J123)+((VLOOKUP(G123,'Vehicle Factors'!$G$2:$J$352,3,FALSE)*H123*25/1000)+(VLOOKUP(G123,'Vehicle Factors'!$G$2:$J$352,4,FALSE)*H123*298/1000))</f>
        <v>#N/A</v>
      </c>
      <c r="L123" s="6" t="e">
        <f t="shared" si="7"/>
        <v>#N/A</v>
      </c>
    </row>
    <row r="124" spans="1:12">
      <c r="A124" s="3"/>
      <c r="B124" s="3"/>
      <c r="C124" s="3"/>
      <c r="D124" s="4"/>
      <c r="E124" s="4"/>
      <c r="F124" s="10" t="str">
        <f t="shared" si="8"/>
        <v xml:space="preserve"> </v>
      </c>
      <c r="G124" s="10" t="str">
        <f t="shared" si="9"/>
        <v xml:space="preserve">  </v>
      </c>
      <c r="H124" s="3"/>
      <c r="I124" s="3"/>
      <c r="J124" s="6" t="e">
        <f t="shared" si="6"/>
        <v>#DIV/0!</v>
      </c>
      <c r="K124" s="6" t="e">
        <f>(VLOOKUP(G124,'Vehicle Factors'!$G$2:$J$352,2,FALSE)*J124)+((VLOOKUP(G124,'Vehicle Factors'!$G$2:$J$352,3,FALSE)*H124*25/1000)+(VLOOKUP(G124,'Vehicle Factors'!$G$2:$J$352,4,FALSE)*H124*298/1000))</f>
        <v>#N/A</v>
      </c>
      <c r="L124" s="6" t="e">
        <f t="shared" si="7"/>
        <v>#N/A</v>
      </c>
    </row>
    <row r="125" spans="1:12">
      <c r="A125" s="3"/>
      <c r="B125" s="3"/>
      <c r="C125" s="3"/>
      <c r="D125" s="4"/>
      <c r="E125" s="4"/>
      <c r="F125" s="10" t="str">
        <f t="shared" si="8"/>
        <v xml:space="preserve"> </v>
      </c>
      <c r="G125" s="10" t="str">
        <f t="shared" si="9"/>
        <v xml:space="preserve">  </v>
      </c>
      <c r="H125" s="3"/>
      <c r="I125" s="3"/>
      <c r="J125" s="6" t="e">
        <f t="shared" si="6"/>
        <v>#DIV/0!</v>
      </c>
      <c r="K125" s="6" t="e">
        <f>(VLOOKUP(G125,'Vehicle Factors'!$G$2:$J$352,2,FALSE)*J125)+((VLOOKUP(G125,'Vehicle Factors'!$G$2:$J$352,3,FALSE)*H125*25/1000)+(VLOOKUP(G125,'Vehicle Factors'!$G$2:$J$352,4,FALSE)*H125*298/1000))</f>
        <v>#N/A</v>
      </c>
      <c r="L125" s="6" t="e">
        <f t="shared" si="7"/>
        <v>#N/A</v>
      </c>
    </row>
    <row r="126" spans="1:12">
      <c r="A126" s="3"/>
      <c r="B126" s="3"/>
      <c r="C126" s="3"/>
      <c r="D126" s="4"/>
      <c r="E126" s="4"/>
      <c r="F126" s="10" t="str">
        <f t="shared" si="8"/>
        <v xml:space="preserve"> </v>
      </c>
      <c r="G126" s="10" t="str">
        <f t="shared" si="9"/>
        <v xml:space="preserve">  </v>
      </c>
      <c r="H126" s="3"/>
      <c r="I126" s="3"/>
      <c r="J126" s="6" t="e">
        <f t="shared" si="6"/>
        <v>#DIV/0!</v>
      </c>
      <c r="K126" s="6" t="e">
        <f>(VLOOKUP(G126,'Vehicle Factors'!$G$2:$J$352,2,FALSE)*J126)+((VLOOKUP(G126,'Vehicle Factors'!$G$2:$J$352,3,FALSE)*H126*25/1000)+(VLOOKUP(G126,'Vehicle Factors'!$G$2:$J$352,4,FALSE)*H126*298/1000))</f>
        <v>#N/A</v>
      </c>
      <c r="L126" s="6" t="e">
        <f t="shared" si="7"/>
        <v>#N/A</v>
      </c>
    </row>
    <row r="127" spans="1:12">
      <c r="A127" s="3"/>
      <c r="B127" s="3"/>
      <c r="C127" s="3"/>
      <c r="D127" s="4"/>
      <c r="E127" s="4"/>
      <c r="F127" s="10" t="str">
        <f t="shared" si="8"/>
        <v xml:space="preserve"> </v>
      </c>
      <c r="G127" s="10" t="str">
        <f t="shared" si="9"/>
        <v xml:space="preserve">  </v>
      </c>
      <c r="H127" s="3"/>
      <c r="I127" s="3"/>
      <c r="J127" s="6" t="e">
        <f t="shared" si="6"/>
        <v>#DIV/0!</v>
      </c>
      <c r="K127" s="6" t="e">
        <f>(VLOOKUP(G127,'Vehicle Factors'!$G$2:$J$352,2,FALSE)*J127)+((VLOOKUP(G127,'Vehicle Factors'!$G$2:$J$352,3,FALSE)*H127*25/1000)+(VLOOKUP(G127,'Vehicle Factors'!$G$2:$J$352,4,FALSE)*H127*298/1000))</f>
        <v>#N/A</v>
      </c>
      <c r="L127" s="6" t="e">
        <f t="shared" si="7"/>
        <v>#N/A</v>
      </c>
    </row>
    <row r="128" spans="1:12">
      <c r="A128" s="3"/>
      <c r="B128" s="3"/>
      <c r="C128" s="3"/>
      <c r="D128" s="4"/>
      <c r="E128" s="4"/>
      <c r="F128" s="10" t="str">
        <f t="shared" si="8"/>
        <v xml:space="preserve"> </v>
      </c>
      <c r="G128" s="10" t="str">
        <f t="shared" si="9"/>
        <v xml:space="preserve">  </v>
      </c>
      <c r="H128" s="3"/>
      <c r="I128" s="3"/>
      <c r="J128" s="6" t="e">
        <f t="shared" si="6"/>
        <v>#DIV/0!</v>
      </c>
      <c r="K128" s="6" t="e">
        <f>(VLOOKUP(G128,'Vehicle Factors'!$G$2:$J$352,2,FALSE)*J128)+((VLOOKUP(G128,'Vehicle Factors'!$G$2:$J$352,3,FALSE)*H128*25/1000)+(VLOOKUP(G128,'Vehicle Factors'!$G$2:$J$352,4,FALSE)*H128*298/1000))</f>
        <v>#N/A</v>
      </c>
      <c r="L128" s="6" t="e">
        <f t="shared" si="7"/>
        <v>#N/A</v>
      </c>
    </row>
    <row r="129" spans="1:12">
      <c r="A129" s="3"/>
      <c r="B129" s="3"/>
      <c r="C129" s="3"/>
      <c r="D129" s="4"/>
      <c r="E129" s="4"/>
      <c r="F129" s="10" t="str">
        <f t="shared" si="8"/>
        <v xml:space="preserve"> </v>
      </c>
      <c r="G129" s="10" t="str">
        <f t="shared" si="9"/>
        <v xml:space="preserve">  </v>
      </c>
      <c r="H129" s="3"/>
      <c r="I129" s="3"/>
      <c r="J129" s="6" t="e">
        <f t="shared" si="6"/>
        <v>#DIV/0!</v>
      </c>
      <c r="K129" s="6" t="e">
        <f>(VLOOKUP(G129,'Vehicle Factors'!$G$2:$J$352,2,FALSE)*J129)+((VLOOKUP(G129,'Vehicle Factors'!$G$2:$J$352,3,FALSE)*H129*25/1000)+(VLOOKUP(G129,'Vehicle Factors'!$G$2:$J$352,4,FALSE)*H129*298/1000))</f>
        <v>#N/A</v>
      </c>
      <c r="L129" s="6" t="e">
        <f t="shared" si="7"/>
        <v>#N/A</v>
      </c>
    </row>
    <row r="130" spans="1:12">
      <c r="A130" s="3"/>
      <c r="B130" s="3"/>
      <c r="C130" s="3"/>
      <c r="D130" s="4"/>
      <c r="E130" s="4"/>
      <c r="F130" s="10" t="str">
        <f t="shared" si="8"/>
        <v xml:space="preserve"> </v>
      </c>
      <c r="G130" s="10" t="str">
        <f t="shared" si="9"/>
        <v xml:space="preserve">  </v>
      </c>
      <c r="H130" s="3"/>
      <c r="I130" s="3"/>
      <c r="J130" s="6" t="e">
        <f t="shared" si="6"/>
        <v>#DIV/0!</v>
      </c>
      <c r="K130" s="6" t="e">
        <f>(VLOOKUP(G130,'Vehicle Factors'!$G$2:$J$352,2,FALSE)*J130)+((VLOOKUP(G130,'Vehicle Factors'!$G$2:$J$352,3,FALSE)*H130*25/1000)+(VLOOKUP(G130,'Vehicle Factors'!$G$2:$J$352,4,FALSE)*H130*298/1000))</f>
        <v>#N/A</v>
      </c>
      <c r="L130" s="6" t="e">
        <f t="shared" si="7"/>
        <v>#N/A</v>
      </c>
    </row>
    <row r="131" spans="1:12">
      <c r="A131" s="3"/>
      <c r="B131" s="3"/>
      <c r="C131" s="3"/>
      <c r="D131" s="4"/>
      <c r="E131" s="4"/>
      <c r="F131" s="10" t="str">
        <f t="shared" si="8"/>
        <v xml:space="preserve"> </v>
      </c>
      <c r="G131" s="10" t="str">
        <f t="shared" si="9"/>
        <v xml:space="preserve">  </v>
      </c>
      <c r="H131" s="3"/>
      <c r="I131" s="3"/>
      <c r="J131" s="6" t="e">
        <f t="shared" ref="J131:J194" si="10">H131/I131</f>
        <v>#DIV/0!</v>
      </c>
      <c r="K131" s="6" t="e">
        <f>(VLOOKUP(G131,'Vehicle Factors'!$G$2:$J$352,2,FALSE)*J131)+((VLOOKUP(G131,'Vehicle Factors'!$G$2:$J$352,3,FALSE)*H131*25/1000)+(VLOOKUP(G131,'Vehicle Factors'!$G$2:$J$352,4,FALSE)*H131*298/1000))</f>
        <v>#N/A</v>
      </c>
      <c r="L131" s="6" t="e">
        <f t="shared" ref="L131:L194" si="11">K131/1000</f>
        <v>#N/A</v>
      </c>
    </row>
    <row r="132" spans="1:12">
      <c r="A132" s="3"/>
      <c r="B132" s="3"/>
      <c r="C132" s="3"/>
      <c r="D132" s="4"/>
      <c r="E132" s="4"/>
      <c r="F132" s="10" t="str">
        <f t="shared" si="8"/>
        <v xml:space="preserve"> </v>
      </c>
      <c r="G132" s="10" t="str">
        <f t="shared" si="9"/>
        <v xml:space="preserve">  </v>
      </c>
      <c r="H132" s="3"/>
      <c r="I132" s="3"/>
      <c r="J132" s="6" t="e">
        <f t="shared" si="10"/>
        <v>#DIV/0!</v>
      </c>
      <c r="K132" s="6" t="e">
        <f>(VLOOKUP(G132,'Vehicle Factors'!$G$2:$J$352,2,FALSE)*J132)+((VLOOKUP(G132,'Vehicle Factors'!$G$2:$J$352,3,FALSE)*H132*25/1000)+(VLOOKUP(G132,'Vehicle Factors'!$G$2:$J$352,4,FALSE)*H132*298/1000))</f>
        <v>#N/A</v>
      </c>
      <c r="L132" s="6" t="e">
        <f t="shared" si="11"/>
        <v>#N/A</v>
      </c>
    </row>
    <row r="133" spans="1:12">
      <c r="A133" s="3"/>
      <c r="B133" s="3"/>
      <c r="C133" s="3"/>
      <c r="D133" s="4"/>
      <c r="E133" s="4"/>
      <c r="F133" s="10" t="str">
        <f t="shared" ref="F133:F196" si="12">D133&amp;" "&amp;E133</f>
        <v xml:space="preserve"> </v>
      </c>
      <c r="G133" s="10" t="str">
        <f t="shared" ref="G133:G196" si="13">F133&amp;" "&amp;C133</f>
        <v xml:space="preserve">  </v>
      </c>
      <c r="H133" s="3"/>
      <c r="I133" s="3"/>
      <c r="J133" s="6" t="e">
        <f t="shared" si="10"/>
        <v>#DIV/0!</v>
      </c>
      <c r="K133" s="6" t="e">
        <f>(VLOOKUP(G133,'Vehicle Factors'!$G$2:$J$352,2,FALSE)*J133)+((VLOOKUP(G133,'Vehicle Factors'!$G$2:$J$352,3,FALSE)*H133*25/1000)+(VLOOKUP(G133,'Vehicle Factors'!$G$2:$J$352,4,FALSE)*H133*298/1000))</f>
        <v>#N/A</v>
      </c>
      <c r="L133" s="6" t="e">
        <f t="shared" si="11"/>
        <v>#N/A</v>
      </c>
    </row>
    <row r="134" spans="1:12">
      <c r="A134" s="3"/>
      <c r="B134" s="3"/>
      <c r="C134" s="3"/>
      <c r="D134" s="4"/>
      <c r="E134" s="4"/>
      <c r="F134" s="10" t="str">
        <f t="shared" si="12"/>
        <v xml:space="preserve"> </v>
      </c>
      <c r="G134" s="10" t="str">
        <f t="shared" si="13"/>
        <v xml:space="preserve">  </v>
      </c>
      <c r="H134" s="3"/>
      <c r="I134" s="3"/>
      <c r="J134" s="6" t="e">
        <f t="shared" si="10"/>
        <v>#DIV/0!</v>
      </c>
      <c r="K134" s="6" t="e">
        <f>(VLOOKUP(G134,'Vehicle Factors'!$G$2:$J$352,2,FALSE)*J134)+((VLOOKUP(G134,'Vehicle Factors'!$G$2:$J$352,3,FALSE)*H134*25/1000)+(VLOOKUP(G134,'Vehicle Factors'!$G$2:$J$352,4,FALSE)*H134*298/1000))</f>
        <v>#N/A</v>
      </c>
      <c r="L134" s="6" t="e">
        <f t="shared" si="11"/>
        <v>#N/A</v>
      </c>
    </row>
    <row r="135" spans="1:12">
      <c r="A135" s="3"/>
      <c r="B135" s="3"/>
      <c r="C135" s="3"/>
      <c r="D135" s="4"/>
      <c r="E135" s="4"/>
      <c r="F135" s="10" t="str">
        <f t="shared" si="12"/>
        <v xml:space="preserve"> </v>
      </c>
      <c r="G135" s="10" t="str">
        <f t="shared" si="13"/>
        <v xml:space="preserve">  </v>
      </c>
      <c r="H135" s="3"/>
      <c r="I135" s="3"/>
      <c r="J135" s="6" t="e">
        <f t="shared" si="10"/>
        <v>#DIV/0!</v>
      </c>
      <c r="K135" s="6" t="e">
        <f>(VLOOKUP(G135,'Vehicle Factors'!$G$2:$J$352,2,FALSE)*J135)+((VLOOKUP(G135,'Vehicle Factors'!$G$2:$J$352,3,FALSE)*H135*25/1000)+(VLOOKUP(G135,'Vehicle Factors'!$G$2:$J$352,4,FALSE)*H135*298/1000))</f>
        <v>#N/A</v>
      </c>
      <c r="L135" s="6" t="e">
        <f t="shared" si="11"/>
        <v>#N/A</v>
      </c>
    </row>
    <row r="136" spans="1:12">
      <c r="A136" s="3"/>
      <c r="B136" s="3"/>
      <c r="C136" s="3"/>
      <c r="D136" s="4"/>
      <c r="E136" s="4"/>
      <c r="F136" s="10" t="str">
        <f t="shared" si="12"/>
        <v xml:space="preserve"> </v>
      </c>
      <c r="G136" s="10" t="str">
        <f t="shared" si="13"/>
        <v xml:space="preserve">  </v>
      </c>
      <c r="H136" s="3"/>
      <c r="I136" s="3"/>
      <c r="J136" s="6" t="e">
        <f t="shared" si="10"/>
        <v>#DIV/0!</v>
      </c>
      <c r="K136" s="6" t="e">
        <f>(VLOOKUP(G136,'Vehicle Factors'!$G$2:$J$352,2,FALSE)*J136)+((VLOOKUP(G136,'Vehicle Factors'!$G$2:$J$352,3,FALSE)*H136*25/1000)+(VLOOKUP(G136,'Vehicle Factors'!$G$2:$J$352,4,FALSE)*H136*298/1000))</f>
        <v>#N/A</v>
      </c>
      <c r="L136" s="6" t="e">
        <f t="shared" si="11"/>
        <v>#N/A</v>
      </c>
    </row>
    <row r="137" spans="1:12">
      <c r="A137" s="3"/>
      <c r="B137" s="3"/>
      <c r="C137" s="3"/>
      <c r="D137" s="4"/>
      <c r="E137" s="4"/>
      <c r="F137" s="10" t="str">
        <f t="shared" si="12"/>
        <v xml:space="preserve"> </v>
      </c>
      <c r="G137" s="10" t="str">
        <f t="shared" si="13"/>
        <v xml:space="preserve">  </v>
      </c>
      <c r="H137" s="3"/>
      <c r="I137" s="3"/>
      <c r="J137" s="6" t="e">
        <f t="shared" si="10"/>
        <v>#DIV/0!</v>
      </c>
      <c r="K137" s="6" t="e">
        <f>(VLOOKUP(G137,'Vehicle Factors'!$G$2:$J$352,2,FALSE)*J137)+((VLOOKUP(G137,'Vehicle Factors'!$G$2:$J$352,3,FALSE)*H137*25/1000)+(VLOOKUP(G137,'Vehicle Factors'!$G$2:$J$352,4,FALSE)*H137*298/1000))</f>
        <v>#N/A</v>
      </c>
      <c r="L137" s="6" t="e">
        <f t="shared" si="11"/>
        <v>#N/A</v>
      </c>
    </row>
    <row r="138" spans="1:12">
      <c r="A138" s="3"/>
      <c r="B138" s="3"/>
      <c r="C138" s="3"/>
      <c r="D138" s="4"/>
      <c r="E138" s="4"/>
      <c r="F138" s="10" t="str">
        <f t="shared" si="12"/>
        <v xml:space="preserve"> </v>
      </c>
      <c r="G138" s="10" t="str">
        <f t="shared" si="13"/>
        <v xml:space="preserve">  </v>
      </c>
      <c r="H138" s="3"/>
      <c r="I138" s="3"/>
      <c r="J138" s="6" t="e">
        <f t="shared" si="10"/>
        <v>#DIV/0!</v>
      </c>
      <c r="K138" s="6" t="e">
        <f>(VLOOKUP(G138,'Vehicle Factors'!$G$2:$J$352,2,FALSE)*J138)+((VLOOKUP(G138,'Vehicle Factors'!$G$2:$J$352,3,FALSE)*H138*25/1000)+(VLOOKUP(G138,'Vehicle Factors'!$G$2:$J$352,4,FALSE)*H138*298/1000))</f>
        <v>#N/A</v>
      </c>
      <c r="L138" s="6" t="e">
        <f t="shared" si="11"/>
        <v>#N/A</v>
      </c>
    </row>
    <row r="139" spans="1:12">
      <c r="A139" s="3"/>
      <c r="B139" s="3"/>
      <c r="C139" s="3"/>
      <c r="D139" s="4"/>
      <c r="E139" s="4"/>
      <c r="F139" s="10" t="str">
        <f t="shared" si="12"/>
        <v xml:space="preserve"> </v>
      </c>
      <c r="G139" s="10" t="str">
        <f t="shared" si="13"/>
        <v xml:space="preserve">  </v>
      </c>
      <c r="H139" s="3"/>
      <c r="I139" s="3"/>
      <c r="J139" s="6" t="e">
        <f t="shared" si="10"/>
        <v>#DIV/0!</v>
      </c>
      <c r="K139" s="6" t="e">
        <f>(VLOOKUP(G139,'Vehicle Factors'!$G$2:$J$352,2,FALSE)*J139)+((VLOOKUP(G139,'Vehicle Factors'!$G$2:$J$352,3,FALSE)*H139*25/1000)+(VLOOKUP(G139,'Vehicle Factors'!$G$2:$J$352,4,FALSE)*H139*298/1000))</f>
        <v>#N/A</v>
      </c>
      <c r="L139" s="6" t="e">
        <f t="shared" si="11"/>
        <v>#N/A</v>
      </c>
    </row>
    <row r="140" spans="1:12">
      <c r="A140" s="3"/>
      <c r="B140" s="3"/>
      <c r="C140" s="3"/>
      <c r="D140" s="4"/>
      <c r="E140" s="4"/>
      <c r="F140" s="10" t="str">
        <f t="shared" si="12"/>
        <v xml:space="preserve"> </v>
      </c>
      <c r="G140" s="10" t="str">
        <f t="shared" si="13"/>
        <v xml:space="preserve">  </v>
      </c>
      <c r="H140" s="3"/>
      <c r="I140" s="3"/>
      <c r="J140" s="6" t="e">
        <f t="shared" si="10"/>
        <v>#DIV/0!</v>
      </c>
      <c r="K140" s="6" t="e">
        <f>(VLOOKUP(G140,'Vehicle Factors'!$G$2:$J$352,2,FALSE)*J140)+((VLOOKUP(G140,'Vehicle Factors'!$G$2:$J$352,3,FALSE)*H140*25/1000)+(VLOOKUP(G140,'Vehicle Factors'!$G$2:$J$352,4,FALSE)*H140*298/1000))</f>
        <v>#N/A</v>
      </c>
      <c r="L140" s="6" t="e">
        <f t="shared" si="11"/>
        <v>#N/A</v>
      </c>
    </row>
    <row r="141" spans="1:12">
      <c r="A141" s="3"/>
      <c r="B141" s="3"/>
      <c r="C141" s="3"/>
      <c r="D141" s="4"/>
      <c r="E141" s="4"/>
      <c r="F141" s="10" t="str">
        <f t="shared" si="12"/>
        <v xml:space="preserve"> </v>
      </c>
      <c r="G141" s="10" t="str">
        <f t="shared" si="13"/>
        <v xml:space="preserve">  </v>
      </c>
      <c r="H141" s="3"/>
      <c r="I141" s="3"/>
      <c r="J141" s="6" t="e">
        <f t="shared" si="10"/>
        <v>#DIV/0!</v>
      </c>
      <c r="K141" s="6" t="e">
        <f>(VLOOKUP(G141,'Vehicle Factors'!$G$2:$J$352,2,FALSE)*J141)+((VLOOKUP(G141,'Vehicle Factors'!$G$2:$J$352,3,FALSE)*H141*25/1000)+(VLOOKUP(G141,'Vehicle Factors'!$G$2:$J$352,4,FALSE)*H141*298/1000))</f>
        <v>#N/A</v>
      </c>
      <c r="L141" s="6" t="e">
        <f t="shared" si="11"/>
        <v>#N/A</v>
      </c>
    </row>
    <row r="142" spans="1:12">
      <c r="A142" s="3"/>
      <c r="B142" s="3"/>
      <c r="C142" s="3"/>
      <c r="D142" s="4"/>
      <c r="E142" s="4"/>
      <c r="F142" s="10" t="str">
        <f t="shared" si="12"/>
        <v xml:space="preserve"> </v>
      </c>
      <c r="G142" s="10" t="str">
        <f t="shared" si="13"/>
        <v xml:space="preserve">  </v>
      </c>
      <c r="H142" s="3"/>
      <c r="I142" s="3"/>
      <c r="J142" s="6" t="e">
        <f t="shared" si="10"/>
        <v>#DIV/0!</v>
      </c>
      <c r="K142" s="6" t="e">
        <f>(VLOOKUP(G142,'Vehicle Factors'!$G$2:$J$352,2,FALSE)*J142)+((VLOOKUP(G142,'Vehicle Factors'!$G$2:$J$352,3,FALSE)*H142*25/1000)+(VLOOKUP(G142,'Vehicle Factors'!$G$2:$J$352,4,FALSE)*H142*298/1000))</f>
        <v>#N/A</v>
      </c>
      <c r="L142" s="6" t="e">
        <f t="shared" si="11"/>
        <v>#N/A</v>
      </c>
    </row>
    <row r="143" spans="1:12">
      <c r="A143" s="3"/>
      <c r="B143" s="3"/>
      <c r="C143" s="3"/>
      <c r="D143" s="4"/>
      <c r="E143" s="4"/>
      <c r="F143" s="10" t="str">
        <f t="shared" si="12"/>
        <v xml:space="preserve"> </v>
      </c>
      <c r="G143" s="10" t="str">
        <f t="shared" si="13"/>
        <v xml:space="preserve">  </v>
      </c>
      <c r="H143" s="3"/>
      <c r="I143" s="3"/>
      <c r="J143" s="6" t="e">
        <f t="shared" si="10"/>
        <v>#DIV/0!</v>
      </c>
      <c r="K143" s="6" t="e">
        <f>(VLOOKUP(G143,'Vehicle Factors'!$G$2:$J$352,2,FALSE)*J143)+((VLOOKUP(G143,'Vehicle Factors'!$G$2:$J$352,3,FALSE)*H143*25/1000)+(VLOOKUP(G143,'Vehicle Factors'!$G$2:$J$352,4,FALSE)*H143*298/1000))</f>
        <v>#N/A</v>
      </c>
      <c r="L143" s="6" t="e">
        <f t="shared" si="11"/>
        <v>#N/A</v>
      </c>
    </row>
    <row r="144" spans="1:12">
      <c r="A144" s="3"/>
      <c r="B144" s="3"/>
      <c r="C144" s="3"/>
      <c r="D144" s="4"/>
      <c r="E144" s="4"/>
      <c r="F144" s="10" t="str">
        <f t="shared" si="12"/>
        <v xml:space="preserve"> </v>
      </c>
      <c r="G144" s="10" t="str">
        <f t="shared" si="13"/>
        <v xml:space="preserve">  </v>
      </c>
      <c r="H144" s="3"/>
      <c r="I144" s="3"/>
      <c r="J144" s="6" t="e">
        <f t="shared" si="10"/>
        <v>#DIV/0!</v>
      </c>
      <c r="K144" s="6" t="e">
        <f>(VLOOKUP(G144,'Vehicle Factors'!$G$2:$J$352,2,FALSE)*J144)+((VLOOKUP(G144,'Vehicle Factors'!$G$2:$J$352,3,FALSE)*H144*25/1000)+(VLOOKUP(G144,'Vehicle Factors'!$G$2:$J$352,4,FALSE)*H144*298/1000))</f>
        <v>#N/A</v>
      </c>
      <c r="L144" s="6" t="e">
        <f t="shared" si="11"/>
        <v>#N/A</v>
      </c>
    </row>
    <row r="145" spans="1:12">
      <c r="A145" s="3"/>
      <c r="B145" s="3"/>
      <c r="C145" s="3"/>
      <c r="D145" s="4"/>
      <c r="E145" s="4"/>
      <c r="F145" s="10" t="str">
        <f t="shared" si="12"/>
        <v xml:space="preserve"> </v>
      </c>
      <c r="G145" s="10" t="str">
        <f t="shared" si="13"/>
        <v xml:space="preserve">  </v>
      </c>
      <c r="H145" s="3"/>
      <c r="I145" s="3"/>
      <c r="J145" s="6" t="e">
        <f t="shared" si="10"/>
        <v>#DIV/0!</v>
      </c>
      <c r="K145" s="6" t="e">
        <f>(VLOOKUP(G145,'Vehicle Factors'!$G$2:$J$352,2,FALSE)*J145)+((VLOOKUP(G145,'Vehicle Factors'!$G$2:$J$352,3,FALSE)*H145*25/1000)+(VLOOKUP(G145,'Vehicle Factors'!$G$2:$J$352,4,FALSE)*H145*298/1000))</f>
        <v>#N/A</v>
      </c>
      <c r="L145" s="6" t="e">
        <f t="shared" si="11"/>
        <v>#N/A</v>
      </c>
    </row>
    <row r="146" spans="1:12">
      <c r="A146" s="3"/>
      <c r="B146" s="3"/>
      <c r="C146" s="3"/>
      <c r="D146" s="4"/>
      <c r="E146" s="4"/>
      <c r="F146" s="10" t="str">
        <f t="shared" si="12"/>
        <v xml:space="preserve"> </v>
      </c>
      <c r="G146" s="10" t="str">
        <f t="shared" si="13"/>
        <v xml:space="preserve">  </v>
      </c>
      <c r="H146" s="3"/>
      <c r="I146" s="3"/>
      <c r="J146" s="6" t="e">
        <f t="shared" si="10"/>
        <v>#DIV/0!</v>
      </c>
      <c r="K146" s="6" t="e">
        <f>(VLOOKUP(G146,'Vehicle Factors'!$G$2:$J$352,2,FALSE)*J146)+((VLOOKUP(G146,'Vehicle Factors'!$G$2:$J$352,3,FALSE)*H146*25/1000)+(VLOOKUP(G146,'Vehicle Factors'!$G$2:$J$352,4,FALSE)*H146*298/1000))</f>
        <v>#N/A</v>
      </c>
      <c r="L146" s="6" t="e">
        <f t="shared" si="11"/>
        <v>#N/A</v>
      </c>
    </row>
    <row r="147" spans="1:12">
      <c r="A147" s="3"/>
      <c r="B147" s="3"/>
      <c r="C147" s="3"/>
      <c r="D147" s="4"/>
      <c r="E147" s="4"/>
      <c r="F147" s="10" t="str">
        <f t="shared" si="12"/>
        <v xml:space="preserve"> </v>
      </c>
      <c r="G147" s="10" t="str">
        <f t="shared" si="13"/>
        <v xml:space="preserve">  </v>
      </c>
      <c r="H147" s="3"/>
      <c r="I147" s="3"/>
      <c r="J147" s="6" t="e">
        <f t="shared" si="10"/>
        <v>#DIV/0!</v>
      </c>
      <c r="K147" s="6" t="e">
        <f>(VLOOKUP(G147,'Vehicle Factors'!$G$2:$J$352,2,FALSE)*J147)+((VLOOKUP(G147,'Vehicle Factors'!$G$2:$J$352,3,FALSE)*H147*25/1000)+(VLOOKUP(G147,'Vehicle Factors'!$G$2:$J$352,4,FALSE)*H147*298/1000))</f>
        <v>#N/A</v>
      </c>
      <c r="L147" s="6" t="e">
        <f t="shared" si="11"/>
        <v>#N/A</v>
      </c>
    </row>
    <row r="148" spans="1:12">
      <c r="A148" s="3"/>
      <c r="B148" s="3"/>
      <c r="C148" s="3"/>
      <c r="D148" s="4"/>
      <c r="E148" s="4"/>
      <c r="F148" s="10" t="str">
        <f t="shared" si="12"/>
        <v xml:space="preserve"> </v>
      </c>
      <c r="G148" s="10" t="str">
        <f t="shared" si="13"/>
        <v xml:space="preserve">  </v>
      </c>
      <c r="H148" s="3"/>
      <c r="I148" s="3"/>
      <c r="J148" s="6" t="e">
        <f t="shared" si="10"/>
        <v>#DIV/0!</v>
      </c>
      <c r="K148" s="6" t="e">
        <f>(VLOOKUP(G148,'Vehicle Factors'!$G$2:$J$352,2,FALSE)*J148)+((VLOOKUP(G148,'Vehicle Factors'!$G$2:$J$352,3,FALSE)*H148*25/1000)+(VLOOKUP(G148,'Vehicle Factors'!$G$2:$J$352,4,FALSE)*H148*298/1000))</f>
        <v>#N/A</v>
      </c>
      <c r="L148" s="6" t="e">
        <f t="shared" si="11"/>
        <v>#N/A</v>
      </c>
    </row>
    <row r="149" spans="1:12">
      <c r="A149" s="3"/>
      <c r="B149" s="3"/>
      <c r="C149" s="3"/>
      <c r="D149" s="4"/>
      <c r="E149" s="4"/>
      <c r="F149" s="10" t="str">
        <f t="shared" si="12"/>
        <v xml:space="preserve"> </v>
      </c>
      <c r="G149" s="10" t="str">
        <f t="shared" si="13"/>
        <v xml:space="preserve">  </v>
      </c>
      <c r="H149" s="3"/>
      <c r="I149" s="3"/>
      <c r="J149" s="6" t="e">
        <f t="shared" si="10"/>
        <v>#DIV/0!</v>
      </c>
      <c r="K149" s="6" t="e">
        <f>(VLOOKUP(G149,'Vehicle Factors'!$G$2:$J$352,2,FALSE)*J149)+((VLOOKUP(G149,'Vehicle Factors'!$G$2:$J$352,3,FALSE)*H149*25/1000)+(VLOOKUP(G149,'Vehicle Factors'!$G$2:$J$352,4,FALSE)*H149*298/1000))</f>
        <v>#N/A</v>
      </c>
      <c r="L149" s="6" t="e">
        <f t="shared" si="11"/>
        <v>#N/A</v>
      </c>
    </row>
    <row r="150" spans="1:12">
      <c r="A150" s="3"/>
      <c r="B150" s="3"/>
      <c r="C150" s="3"/>
      <c r="D150" s="4"/>
      <c r="E150" s="4"/>
      <c r="F150" s="10" t="str">
        <f t="shared" si="12"/>
        <v xml:space="preserve"> </v>
      </c>
      <c r="G150" s="10" t="str">
        <f t="shared" si="13"/>
        <v xml:space="preserve">  </v>
      </c>
      <c r="H150" s="3"/>
      <c r="I150" s="3"/>
      <c r="J150" s="6" t="e">
        <f t="shared" si="10"/>
        <v>#DIV/0!</v>
      </c>
      <c r="K150" s="6" t="e">
        <f>(VLOOKUP(G150,'Vehicle Factors'!$G$2:$J$352,2,FALSE)*J150)+((VLOOKUP(G150,'Vehicle Factors'!$G$2:$J$352,3,FALSE)*H150*25/1000)+(VLOOKUP(G150,'Vehicle Factors'!$G$2:$J$352,4,FALSE)*H150*298/1000))</f>
        <v>#N/A</v>
      </c>
      <c r="L150" s="6" t="e">
        <f t="shared" si="11"/>
        <v>#N/A</v>
      </c>
    </row>
    <row r="151" spans="1:12">
      <c r="A151" s="3"/>
      <c r="B151" s="3"/>
      <c r="C151" s="3"/>
      <c r="D151" s="4"/>
      <c r="E151" s="4"/>
      <c r="F151" s="10" t="str">
        <f t="shared" si="12"/>
        <v xml:space="preserve"> </v>
      </c>
      <c r="G151" s="10" t="str">
        <f t="shared" si="13"/>
        <v xml:space="preserve">  </v>
      </c>
      <c r="H151" s="3"/>
      <c r="I151" s="3"/>
      <c r="J151" s="6" t="e">
        <f t="shared" si="10"/>
        <v>#DIV/0!</v>
      </c>
      <c r="K151" s="6" t="e">
        <f>(VLOOKUP(G151,'Vehicle Factors'!$G$2:$J$352,2,FALSE)*J151)+((VLOOKUP(G151,'Vehicle Factors'!$G$2:$J$352,3,FALSE)*H151*25/1000)+(VLOOKUP(G151,'Vehicle Factors'!$G$2:$J$352,4,FALSE)*H151*298/1000))</f>
        <v>#N/A</v>
      </c>
      <c r="L151" s="6" t="e">
        <f t="shared" si="11"/>
        <v>#N/A</v>
      </c>
    </row>
    <row r="152" spans="1:12">
      <c r="A152" s="3"/>
      <c r="B152" s="3"/>
      <c r="C152" s="3"/>
      <c r="D152" s="4"/>
      <c r="E152" s="4"/>
      <c r="F152" s="10" t="str">
        <f t="shared" si="12"/>
        <v xml:space="preserve"> </v>
      </c>
      <c r="G152" s="10" t="str">
        <f t="shared" si="13"/>
        <v xml:space="preserve">  </v>
      </c>
      <c r="H152" s="3"/>
      <c r="I152" s="3"/>
      <c r="J152" s="6" t="e">
        <f t="shared" si="10"/>
        <v>#DIV/0!</v>
      </c>
      <c r="K152" s="6" t="e">
        <f>(VLOOKUP(G152,'Vehicle Factors'!$G$2:$J$352,2,FALSE)*J152)+((VLOOKUP(G152,'Vehicle Factors'!$G$2:$J$352,3,FALSE)*H152*25/1000)+(VLOOKUP(G152,'Vehicle Factors'!$G$2:$J$352,4,FALSE)*H152*298/1000))</f>
        <v>#N/A</v>
      </c>
      <c r="L152" s="6" t="e">
        <f t="shared" si="11"/>
        <v>#N/A</v>
      </c>
    </row>
    <row r="153" spans="1:12">
      <c r="A153" s="3"/>
      <c r="B153" s="3"/>
      <c r="C153" s="3"/>
      <c r="D153" s="4"/>
      <c r="E153" s="4"/>
      <c r="F153" s="10" t="str">
        <f t="shared" si="12"/>
        <v xml:space="preserve"> </v>
      </c>
      <c r="G153" s="10" t="str">
        <f t="shared" si="13"/>
        <v xml:space="preserve">  </v>
      </c>
      <c r="H153" s="3"/>
      <c r="I153" s="3"/>
      <c r="J153" s="6" t="e">
        <f t="shared" si="10"/>
        <v>#DIV/0!</v>
      </c>
      <c r="K153" s="6" t="e">
        <f>(VLOOKUP(G153,'Vehicle Factors'!$G$2:$J$352,2,FALSE)*J153)+((VLOOKUP(G153,'Vehicle Factors'!$G$2:$J$352,3,FALSE)*H153*25/1000)+(VLOOKUP(G153,'Vehicle Factors'!$G$2:$J$352,4,FALSE)*H153*298/1000))</f>
        <v>#N/A</v>
      </c>
      <c r="L153" s="6" t="e">
        <f t="shared" si="11"/>
        <v>#N/A</v>
      </c>
    </row>
    <row r="154" spans="1:12">
      <c r="A154" s="3"/>
      <c r="B154" s="3"/>
      <c r="C154" s="3"/>
      <c r="D154" s="4"/>
      <c r="E154" s="4"/>
      <c r="F154" s="10" t="str">
        <f t="shared" si="12"/>
        <v xml:space="preserve"> </v>
      </c>
      <c r="G154" s="10" t="str">
        <f t="shared" si="13"/>
        <v xml:space="preserve">  </v>
      </c>
      <c r="H154" s="3"/>
      <c r="I154" s="3"/>
      <c r="J154" s="6" t="e">
        <f t="shared" si="10"/>
        <v>#DIV/0!</v>
      </c>
      <c r="K154" s="6" t="e">
        <f>(VLOOKUP(G154,'Vehicle Factors'!$G$2:$J$352,2,FALSE)*J154)+((VLOOKUP(G154,'Vehicle Factors'!$G$2:$J$352,3,FALSE)*H154*25/1000)+(VLOOKUP(G154,'Vehicle Factors'!$G$2:$J$352,4,FALSE)*H154*298/1000))</f>
        <v>#N/A</v>
      </c>
      <c r="L154" s="6" t="e">
        <f t="shared" si="11"/>
        <v>#N/A</v>
      </c>
    </row>
    <row r="155" spans="1:12">
      <c r="A155" s="3"/>
      <c r="B155" s="3"/>
      <c r="C155" s="3"/>
      <c r="D155" s="4"/>
      <c r="E155" s="4"/>
      <c r="F155" s="10" t="str">
        <f t="shared" si="12"/>
        <v xml:space="preserve"> </v>
      </c>
      <c r="G155" s="10" t="str">
        <f t="shared" si="13"/>
        <v xml:space="preserve">  </v>
      </c>
      <c r="H155" s="3"/>
      <c r="I155" s="3"/>
      <c r="J155" s="6" t="e">
        <f t="shared" si="10"/>
        <v>#DIV/0!</v>
      </c>
      <c r="K155" s="6" t="e">
        <f>(VLOOKUP(G155,'Vehicle Factors'!$G$2:$J$352,2,FALSE)*J155)+((VLOOKUP(G155,'Vehicle Factors'!$G$2:$J$352,3,FALSE)*H155*25/1000)+(VLOOKUP(G155,'Vehicle Factors'!$G$2:$J$352,4,FALSE)*H155*298/1000))</f>
        <v>#N/A</v>
      </c>
      <c r="L155" s="6" t="e">
        <f t="shared" si="11"/>
        <v>#N/A</v>
      </c>
    </row>
    <row r="156" spans="1:12">
      <c r="A156" s="3"/>
      <c r="B156" s="3"/>
      <c r="C156" s="3"/>
      <c r="D156" s="4"/>
      <c r="E156" s="4"/>
      <c r="F156" s="10" t="str">
        <f t="shared" si="12"/>
        <v xml:space="preserve"> </v>
      </c>
      <c r="G156" s="10" t="str">
        <f t="shared" si="13"/>
        <v xml:space="preserve">  </v>
      </c>
      <c r="H156" s="3"/>
      <c r="I156" s="3"/>
      <c r="J156" s="6" t="e">
        <f t="shared" si="10"/>
        <v>#DIV/0!</v>
      </c>
      <c r="K156" s="6" t="e">
        <f>(VLOOKUP(G156,'Vehicle Factors'!$G$2:$J$352,2,FALSE)*J156)+((VLOOKUP(G156,'Vehicle Factors'!$G$2:$J$352,3,FALSE)*H156*25/1000)+(VLOOKUP(G156,'Vehicle Factors'!$G$2:$J$352,4,FALSE)*H156*298/1000))</f>
        <v>#N/A</v>
      </c>
      <c r="L156" s="6" t="e">
        <f t="shared" si="11"/>
        <v>#N/A</v>
      </c>
    </row>
    <row r="157" spans="1:12">
      <c r="A157" s="3"/>
      <c r="B157" s="3"/>
      <c r="C157" s="3"/>
      <c r="D157" s="4"/>
      <c r="E157" s="4"/>
      <c r="F157" s="10" t="str">
        <f t="shared" si="12"/>
        <v xml:space="preserve"> </v>
      </c>
      <c r="G157" s="10" t="str">
        <f t="shared" si="13"/>
        <v xml:space="preserve">  </v>
      </c>
      <c r="H157" s="3"/>
      <c r="I157" s="3"/>
      <c r="J157" s="6" t="e">
        <f t="shared" si="10"/>
        <v>#DIV/0!</v>
      </c>
      <c r="K157" s="6" t="e">
        <f>(VLOOKUP(G157,'Vehicle Factors'!$G$2:$J$352,2,FALSE)*J157)+((VLOOKUP(G157,'Vehicle Factors'!$G$2:$J$352,3,FALSE)*H157*25/1000)+(VLOOKUP(G157,'Vehicle Factors'!$G$2:$J$352,4,FALSE)*H157*298/1000))</f>
        <v>#N/A</v>
      </c>
      <c r="L157" s="6" t="e">
        <f t="shared" si="11"/>
        <v>#N/A</v>
      </c>
    </row>
    <row r="158" spans="1:12">
      <c r="A158" s="3"/>
      <c r="B158" s="3"/>
      <c r="C158" s="3"/>
      <c r="D158" s="4"/>
      <c r="E158" s="4"/>
      <c r="F158" s="10" t="str">
        <f t="shared" si="12"/>
        <v xml:space="preserve"> </v>
      </c>
      <c r="G158" s="10" t="str">
        <f t="shared" si="13"/>
        <v xml:space="preserve">  </v>
      </c>
      <c r="H158" s="3"/>
      <c r="I158" s="3"/>
      <c r="J158" s="6" t="e">
        <f t="shared" si="10"/>
        <v>#DIV/0!</v>
      </c>
      <c r="K158" s="6" t="e">
        <f>(VLOOKUP(G158,'Vehicle Factors'!$G$2:$J$352,2,FALSE)*J158)+((VLOOKUP(G158,'Vehicle Factors'!$G$2:$J$352,3,FALSE)*H158*25/1000)+(VLOOKUP(G158,'Vehicle Factors'!$G$2:$J$352,4,FALSE)*H158*298/1000))</f>
        <v>#N/A</v>
      </c>
      <c r="L158" s="6" t="e">
        <f t="shared" si="11"/>
        <v>#N/A</v>
      </c>
    </row>
    <row r="159" spans="1:12">
      <c r="A159" s="3"/>
      <c r="B159" s="3"/>
      <c r="C159" s="3"/>
      <c r="D159" s="4"/>
      <c r="E159" s="4"/>
      <c r="F159" s="10" t="str">
        <f t="shared" si="12"/>
        <v xml:space="preserve"> </v>
      </c>
      <c r="G159" s="10" t="str">
        <f t="shared" si="13"/>
        <v xml:space="preserve">  </v>
      </c>
      <c r="H159" s="3"/>
      <c r="I159" s="3"/>
      <c r="J159" s="6" t="e">
        <f t="shared" si="10"/>
        <v>#DIV/0!</v>
      </c>
      <c r="K159" s="6" t="e">
        <f>(VLOOKUP(G159,'Vehicle Factors'!$G$2:$J$352,2,FALSE)*J159)+((VLOOKUP(G159,'Vehicle Factors'!$G$2:$J$352,3,FALSE)*H159*25/1000)+(VLOOKUP(G159,'Vehicle Factors'!$G$2:$J$352,4,FALSE)*H159*298/1000))</f>
        <v>#N/A</v>
      </c>
      <c r="L159" s="6" t="e">
        <f t="shared" si="11"/>
        <v>#N/A</v>
      </c>
    </row>
    <row r="160" spans="1:12">
      <c r="A160" s="3"/>
      <c r="B160" s="3"/>
      <c r="C160" s="3"/>
      <c r="D160" s="4"/>
      <c r="E160" s="4"/>
      <c r="F160" s="10" t="str">
        <f t="shared" si="12"/>
        <v xml:space="preserve"> </v>
      </c>
      <c r="G160" s="10" t="str">
        <f t="shared" si="13"/>
        <v xml:space="preserve">  </v>
      </c>
      <c r="H160" s="3"/>
      <c r="I160" s="3"/>
      <c r="J160" s="6" t="e">
        <f t="shared" si="10"/>
        <v>#DIV/0!</v>
      </c>
      <c r="K160" s="6" t="e">
        <f>(VLOOKUP(G160,'Vehicle Factors'!$G$2:$J$352,2,FALSE)*J160)+((VLOOKUP(G160,'Vehicle Factors'!$G$2:$J$352,3,FALSE)*H160*25/1000)+(VLOOKUP(G160,'Vehicle Factors'!$G$2:$J$352,4,FALSE)*H160*298/1000))</f>
        <v>#N/A</v>
      </c>
      <c r="L160" s="6" t="e">
        <f t="shared" si="11"/>
        <v>#N/A</v>
      </c>
    </row>
    <row r="161" spans="1:12">
      <c r="A161" s="3"/>
      <c r="B161" s="3"/>
      <c r="C161" s="3"/>
      <c r="D161" s="4"/>
      <c r="E161" s="4"/>
      <c r="F161" s="10" t="str">
        <f t="shared" si="12"/>
        <v xml:space="preserve"> </v>
      </c>
      <c r="G161" s="10" t="str">
        <f t="shared" si="13"/>
        <v xml:space="preserve">  </v>
      </c>
      <c r="H161" s="3"/>
      <c r="I161" s="3"/>
      <c r="J161" s="6" t="e">
        <f t="shared" si="10"/>
        <v>#DIV/0!</v>
      </c>
      <c r="K161" s="6" t="e">
        <f>(VLOOKUP(G161,'Vehicle Factors'!$G$2:$J$352,2,FALSE)*J161)+((VLOOKUP(G161,'Vehicle Factors'!$G$2:$J$352,3,FALSE)*H161*25/1000)+(VLOOKUP(G161,'Vehicle Factors'!$G$2:$J$352,4,FALSE)*H161*298/1000))</f>
        <v>#N/A</v>
      </c>
      <c r="L161" s="6" t="e">
        <f t="shared" si="11"/>
        <v>#N/A</v>
      </c>
    </row>
    <row r="162" spans="1:12">
      <c r="A162" s="3"/>
      <c r="B162" s="3"/>
      <c r="C162" s="3"/>
      <c r="D162" s="4"/>
      <c r="E162" s="4"/>
      <c r="F162" s="10" t="str">
        <f t="shared" si="12"/>
        <v xml:space="preserve"> </v>
      </c>
      <c r="G162" s="10" t="str">
        <f t="shared" si="13"/>
        <v xml:space="preserve">  </v>
      </c>
      <c r="H162" s="3"/>
      <c r="I162" s="3"/>
      <c r="J162" s="6" t="e">
        <f t="shared" si="10"/>
        <v>#DIV/0!</v>
      </c>
      <c r="K162" s="6" t="e">
        <f>(VLOOKUP(G162,'Vehicle Factors'!$G$2:$J$352,2,FALSE)*J162)+((VLOOKUP(G162,'Vehicle Factors'!$G$2:$J$352,3,FALSE)*H162*25/1000)+(VLOOKUP(G162,'Vehicle Factors'!$G$2:$J$352,4,FALSE)*H162*298/1000))</f>
        <v>#N/A</v>
      </c>
      <c r="L162" s="6" t="e">
        <f t="shared" si="11"/>
        <v>#N/A</v>
      </c>
    </row>
    <row r="163" spans="1:12">
      <c r="A163" s="3"/>
      <c r="B163" s="3"/>
      <c r="C163" s="3"/>
      <c r="D163" s="4"/>
      <c r="E163" s="4"/>
      <c r="F163" s="10" t="str">
        <f t="shared" si="12"/>
        <v xml:space="preserve"> </v>
      </c>
      <c r="G163" s="10" t="str">
        <f t="shared" si="13"/>
        <v xml:space="preserve">  </v>
      </c>
      <c r="H163" s="3"/>
      <c r="I163" s="3"/>
      <c r="J163" s="6" t="e">
        <f t="shared" si="10"/>
        <v>#DIV/0!</v>
      </c>
      <c r="K163" s="6" t="e">
        <f>(VLOOKUP(G163,'Vehicle Factors'!$G$2:$J$352,2,FALSE)*J163)+((VLOOKUP(G163,'Vehicle Factors'!$G$2:$J$352,3,FALSE)*H163*25/1000)+(VLOOKUP(G163,'Vehicle Factors'!$G$2:$J$352,4,FALSE)*H163*298/1000))</f>
        <v>#N/A</v>
      </c>
      <c r="L163" s="6" t="e">
        <f t="shared" si="11"/>
        <v>#N/A</v>
      </c>
    </row>
    <row r="164" spans="1:12">
      <c r="A164" s="3"/>
      <c r="B164" s="3"/>
      <c r="C164" s="3"/>
      <c r="D164" s="4"/>
      <c r="E164" s="4"/>
      <c r="F164" s="10" t="str">
        <f t="shared" si="12"/>
        <v xml:space="preserve"> </v>
      </c>
      <c r="G164" s="10" t="str">
        <f t="shared" si="13"/>
        <v xml:space="preserve">  </v>
      </c>
      <c r="H164" s="3"/>
      <c r="I164" s="3"/>
      <c r="J164" s="6" t="e">
        <f t="shared" si="10"/>
        <v>#DIV/0!</v>
      </c>
      <c r="K164" s="6" t="e">
        <f>(VLOOKUP(G164,'Vehicle Factors'!$G$2:$J$352,2,FALSE)*J164)+((VLOOKUP(G164,'Vehicle Factors'!$G$2:$J$352,3,FALSE)*H164*25/1000)+(VLOOKUP(G164,'Vehicle Factors'!$G$2:$J$352,4,FALSE)*H164*298/1000))</f>
        <v>#N/A</v>
      </c>
      <c r="L164" s="6" t="e">
        <f t="shared" si="11"/>
        <v>#N/A</v>
      </c>
    </row>
    <row r="165" spans="1:12">
      <c r="A165" s="3"/>
      <c r="B165" s="3"/>
      <c r="C165" s="3"/>
      <c r="D165" s="4"/>
      <c r="E165" s="4"/>
      <c r="F165" s="10" t="str">
        <f t="shared" si="12"/>
        <v xml:space="preserve"> </v>
      </c>
      <c r="G165" s="10" t="str">
        <f t="shared" si="13"/>
        <v xml:space="preserve">  </v>
      </c>
      <c r="H165" s="3"/>
      <c r="I165" s="3"/>
      <c r="J165" s="6" t="e">
        <f t="shared" si="10"/>
        <v>#DIV/0!</v>
      </c>
      <c r="K165" s="6" t="e">
        <f>(VLOOKUP(G165,'Vehicle Factors'!$G$2:$J$352,2,FALSE)*J165)+((VLOOKUP(G165,'Vehicle Factors'!$G$2:$J$352,3,FALSE)*H165*25/1000)+(VLOOKUP(G165,'Vehicle Factors'!$G$2:$J$352,4,FALSE)*H165*298/1000))</f>
        <v>#N/A</v>
      </c>
      <c r="L165" s="6" t="e">
        <f t="shared" si="11"/>
        <v>#N/A</v>
      </c>
    </row>
    <row r="166" spans="1:12">
      <c r="A166" s="3"/>
      <c r="B166" s="3"/>
      <c r="C166" s="3"/>
      <c r="D166" s="4"/>
      <c r="E166" s="4"/>
      <c r="F166" s="10" t="str">
        <f t="shared" si="12"/>
        <v xml:space="preserve"> </v>
      </c>
      <c r="G166" s="10" t="str">
        <f t="shared" si="13"/>
        <v xml:space="preserve">  </v>
      </c>
      <c r="H166" s="3"/>
      <c r="I166" s="3"/>
      <c r="J166" s="6" t="e">
        <f t="shared" si="10"/>
        <v>#DIV/0!</v>
      </c>
      <c r="K166" s="6" t="e">
        <f>(VLOOKUP(G166,'Vehicle Factors'!$G$2:$J$352,2,FALSE)*J166)+((VLOOKUP(G166,'Vehicle Factors'!$G$2:$J$352,3,FALSE)*H166*25/1000)+(VLOOKUP(G166,'Vehicle Factors'!$G$2:$J$352,4,FALSE)*H166*298/1000))</f>
        <v>#N/A</v>
      </c>
      <c r="L166" s="6" t="e">
        <f t="shared" si="11"/>
        <v>#N/A</v>
      </c>
    </row>
    <row r="167" spans="1:12">
      <c r="A167" s="3"/>
      <c r="B167" s="3"/>
      <c r="C167" s="3"/>
      <c r="D167" s="4"/>
      <c r="E167" s="4"/>
      <c r="F167" s="10" t="str">
        <f t="shared" si="12"/>
        <v xml:space="preserve"> </v>
      </c>
      <c r="G167" s="10" t="str">
        <f t="shared" si="13"/>
        <v xml:space="preserve">  </v>
      </c>
      <c r="H167" s="3"/>
      <c r="I167" s="3"/>
      <c r="J167" s="6" t="e">
        <f t="shared" si="10"/>
        <v>#DIV/0!</v>
      </c>
      <c r="K167" s="6" t="e">
        <f>(VLOOKUP(G167,'Vehicle Factors'!$G$2:$J$352,2,FALSE)*J167)+((VLOOKUP(G167,'Vehicle Factors'!$G$2:$J$352,3,FALSE)*H167*25/1000)+(VLOOKUP(G167,'Vehicle Factors'!$G$2:$J$352,4,FALSE)*H167*298/1000))</f>
        <v>#N/A</v>
      </c>
      <c r="L167" s="6" t="e">
        <f t="shared" si="11"/>
        <v>#N/A</v>
      </c>
    </row>
    <row r="168" spans="1:12">
      <c r="A168" s="3"/>
      <c r="B168" s="3"/>
      <c r="C168" s="3"/>
      <c r="D168" s="4"/>
      <c r="E168" s="4"/>
      <c r="F168" s="10" t="str">
        <f t="shared" si="12"/>
        <v xml:space="preserve"> </v>
      </c>
      <c r="G168" s="10" t="str">
        <f t="shared" si="13"/>
        <v xml:space="preserve">  </v>
      </c>
      <c r="H168" s="3"/>
      <c r="I168" s="3"/>
      <c r="J168" s="6" t="e">
        <f t="shared" si="10"/>
        <v>#DIV/0!</v>
      </c>
      <c r="K168" s="6" t="e">
        <f>(VLOOKUP(G168,'Vehicle Factors'!$G$2:$J$352,2,FALSE)*J168)+((VLOOKUP(G168,'Vehicle Factors'!$G$2:$J$352,3,FALSE)*H168*25/1000)+(VLOOKUP(G168,'Vehicle Factors'!$G$2:$J$352,4,FALSE)*H168*298/1000))</f>
        <v>#N/A</v>
      </c>
      <c r="L168" s="6" t="e">
        <f t="shared" si="11"/>
        <v>#N/A</v>
      </c>
    </row>
    <row r="169" spans="1:12">
      <c r="A169" s="3"/>
      <c r="B169" s="3"/>
      <c r="C169" s="3"/>
      <c r="D169" s="4"/>
      <c r="E169" s="4"/>
      <c r="F169" s="10" t="str">
        <f t="shared" si="12"/>
        <v xml:space="preserve"> </v>
      </c>
      <c r="G169" s="10" t="str">
        <f t="shared" si="13"/>
        <v xml:space="preserve">  </v>
      </c>
      <c r="H169" s="3"/>
      <c r="I169" s="3"/>
      <c r="J169" s="6" t="e">
        <f t="shared" si="10"/>
        <v>#DIV/0!</v>
      </c>
      <c r="K169" s="6" t="e">
        <f>(VLOOKUP(G169,'Vehicle Factors'!$G$2:$J$352,2,FALSE)*J169)+((VLOOKUP(G169,'Vehicle Factors'!$G$2:$J$352,3,FALSE)*H169*25/1000)+(VLOOKUP(G169,'Vehicle Factors'!$G$2:$J$352,4,FALSE)*H169*298/1000))</f>
        <v>#N/A</v>
      </c>
      <c r="L169" s="6" t="e">
        <f t="shared" si="11"/>
        <v>#N/A</v>
      </c>
    </row>
    <row r="170" spans="1:12">
      <c r="A170" s="3"/>
      <c r="B170" s="3"/>
      <c r="C170" s="3"/>
      <c r="D170" s="4"/>
      <c r="E170" s="4"/>
      <c r="F170" s="10" t="str">
        <f t="shared" si="12"/>
        <v xml:space="preserve"> </v>
      </c>
      <c r="G170" s="10" t="str">
        <f t="shared" si="13"/>
        <v xml:space="preserve">  </v>
      </c>
      <c r="H170" s="3"/>
      <c r="I170" s="3"/>
      <c r="J170" s="6" t="e">
        <f t="shared" si="10"/>
        <v>#DIV/0!</v>
      </c>
      <c r="K170" s="6" t="e">
        <f>(VLOOKUP(G170,'Vehicle Factors'!$G$2:$J$352,2,FALSE)*J170)+((VLOOKUP(G170,'Vehicle Factors'!$G$2:$J$352,3,FALSE)*H170*25/1000)+(VLOOKUP(G170,'Vehicle Factors'!$G$2:$J$352,4,FALSE)*H170*298/1000))</f>
        <v>#N/A</v>
      </c>
      <c r="L170" s="6" t="e">
        <f t="shared" si="11"/>
        <v>#N/A</v>
      </c>
    </row>
    <row r="171" spans="1:12">
      <c r="A171" s="3"/>
      <c r="B171" s="3"/>
      <c r="C171" s="3"/>
      <c r="D171" s="4"/>
      <c r="E171" s="4"/>
      <c r="F171" s="10" t="str">
        <f t="shared" si="12"/>
        <v xml:space="preserve"> </v>
      </c>
      <c r="G171" s="10" t="str">
        <f t="shared" si="13"/>
        <v xml:space="preserve">  </v>
      </c>
      <c r="H171" s="3"/>
      <c r="I171" s="3"/>
      <c r="J171" s="6" t="e">
        <f t="shared" si="10"/>
        <v>#DIV/0!</v>
      </c>
      <c r="K171" s="6" t="e">
        <f>(VLOOKUP(G171,'Vehicle Factors'!$G$2:$J$352,2,FALSE)*J171)+((VLOOKUP(G171,'Vehicle Factors'!$G$2:$J$352,3,FALSE)*H171*25/1000)+(VLOOKUP(G171,'Vehicle Factors'!$G$2:$J$352,4,FALSE)*H171*298/1000))</f>
        <v>#N/A</v>
      </c>
      <c r="L171" s="6" t="e">
        <f t="shared" si="11"/>
        <v>#N/A</v>
      </c>
    </row>
    <row r="172" spans="1:12">
      <c r="A172" s="3"/>
      <c r="B172" s="3"/>
      <c r="C172" s="3"/>
      <c r="D172" s="4"/>
      <c r="E172" s="4"/>
      <c r="F172" s="10" t="str">
        <f t="shared" si="12"/>
        <v xml:space="preserve"> </v>
      </c>
      <c r="G172" s="10" t="str">
        <f t="shared" si="13"/>
        <v xml:space="preserve">  </v>
      </c>
      <c r="H172" s="3"/>
      <c r="I172" s="3"/>
      <c r="J172" s="6" t="e">
        <f t="shared" si="10"/>
        <v>#DIV/0!</v>
      </c>
      <c r="K172" s="6" t="e">
        <f>(VLOOKUP(G172,'Vehicle Factors'!$G$2:$J$352,2,FALSE)*J172)+((VLOOKUP(G172,'Vehicle Factors'!$G$2:$J$352,3,FALSE)*H172*25/1000)+(VLOOKUP(G172,'Vehicle Factors'!$G$2:$J$352,4,FALSE)*H172*298/1000))</f>
        <v>#N/A</v>
      </c>
      <c r="L172" s="6" t="e">
        <f t="shared" si="11"/>
        <v>#N/A</v>
      </c>
    </row>
    <row r="173" spans="1:12">
      <c r="A173" s="3"/>
      <c r="B173" s="3"/>
      <c r="C173" s="3"/>
      <c r="D173" s="4"/>
      <c r="E173" s="4"/>
      <c r="F173" s="10" t="str">
        <f t="shared" si="12"/>
        <v xml:space="preserve"> </v>
      </c>
      <c r="G173" s="10" t="str">
        <f t="shared" si="13"/>
        <v xml:space="preserve">  </v>
      </c>
      <c r="H173" s="3"/>
      <c r="I173" s="3"/>
      <c r="J173" s="6" t="e">
        <f t="shared" si="10"/>
        <v>#DIV/0!</v>
      </c>
      <c r="K173" s="6" t="e">
        <f>(VLOOKUP(G173,'Vehicle Factors'!$G$2:$J$352,2,FALSE)*J173)+((VLOOKUP(G173,'Vehicle Factors'!$G$2:$J$352,3,FALSE)*H173*25/1000)+(VLOOKUP(G173,'Vehicle Factors'!$G$2:$J$352,4,FALSE)*H173*298/1000))</f>
        <v>#N/A</v>
      </c>
      <c r="L173" s="6" t="e">
        <f t="shared" si="11"/>
        <v>#N/A</v>
      </c>
    </row>
    <row r="174" spans="1:12">
      <c r="A174" s="3"/>
      <c r="B174" s="3"/>
      <c r="C174" s="3"/>
      <c r="D174" s="4"/>
      <c r="E174" s="4"/>
      <c r="F174" s="10" t="str">
        <f t="shared" si="12"/>
        <v xml:space="preserve"> </v>
      </c>
      <c r="G174" s="10" t="str">
        <f t="shared" si="13"/>
        <v xml:space="preserve">  </v>
      </c>
      <c r="H174" s="3"/>
      <c r="I174" s="3"/>
      <c r="J174" s="6" t="e">
        <f t="shared" si="10"/>
        <v>#DIV/0!</v>
      </c>
      <c r="K174" s="6" t="e">
        <f>(VLOOKUP(G174,'Vehicle Factors'!$G$2:$J$352,2,FALSE)*J174)+((VLOOKUP(G174,'Vehicle Factors'!$G$2:$J$352,3,FALSE)*H174*25/1000)+(VLOOKUP(G174,'Vehicle Factors'!$G$2:$J$352,4,FALSE)*H174*298/1000))</f>
        <v>#N/A</v>
      </c>
      <c r="L174" s="6" t="e">
        <f t="shared" si="11"/>
        <v>#N/A</v>
      </c>
    </row>
    <row r="175" spans="1:12">
      <c r="A175" s="3"/>
      <c r="B175" s="3"/>
      <c r="C175" s="3"/>
      <c r="D175" s="4"/>
      <c r="E175" s="4"/>
      <c r="F175" s="10" t="str">
        <f t="shared" si="12"/>
        <v xml:space="preserve"> </v>
      </c>
      <c r="G175" s="10" t="str">
        <f t="shared" si="13"/>
        <v xml:space="preserve">  </v>
      </c>
      <c r="H175" s="3"/>
      <c r="I175" s="3"/>
      <c r="J175" s="6" t="e">
        <f t="shared" si="10"/>
        <v>#DIV/0!</v>
      </c>
      <c r="K175" s="6" t="e">
        <f>(VLOOKUP(G175,'Vehicle Factors'!$G$2:$J$352,2,FALSE)*J175)+((VLOOKUP(G175,'Vehicle Factors'!$G$2:$J$352,3,FALSE)*H175*25/1000)+(VLOOKUP(G175,'Vehicle Factors'!$G$2:$J$352,4,FALSE)*H175*298/1000))</f>
        <v>#N/A</v>
      </c>
      <c r="L175" s="6" t="e">
        <f t="shared" si="11"/>
        <v>#N/A</v>
      </c>
    </row>
    <row r="176" spans="1:12">
      <c r="A176" s="3"/>
      <c r="B176" s="3"/>
      <c r="C176" s="3"/>
      <c r="D176" s="4"/>
      <c r="E176" s="4"/>
      <c r="F176" s="10" t="str">
        <f t="shared" si="12"/>
        <v xml:space="preserve"> </v>
      </c>
      <c r="G176" s="10" t="str">
        <f t="shared" si="13"/>
        <v xml:space="preserve">  </v>
      </c>
      <c r="H176" s="3"/>
      <c r="I176" s="3"/>
      <c r="J176" s="6" t="e">
        <f t="shared" si="10"/>
        <v>#DIV/0!</v>
      </c>
      <c r="K176" s="6" t="e">
        <f>(VLOOKUP(G176,'Vehicle Factors'!$G$2:$J$352,2,FALSE)*J176)+((VLOOKUP(G176,'Vehicle Factors'!$G$2:$J$352,3,FALSE)*H176*25/1000)+(VLOOKUP(G176,'Vehicle Factors'!$G$2:$J$352,4,FALSE)*H176*298/1000))</f>
        <v>#N/A</v>
      </c>
      <c r="L176" s="6" t="e">
        <f t="shared" si="11"/>
        <v>#N/A</v>
      </c>
    </row>
    <row r="177" spans="1:12">
      <c r="A177" s="3"/>
      <c r="B177" s="3"/>
      <c r="C177" s="3"/>
      <c r="D177" s="4"/>
      <c r="E177" s="4"/>
      <c r="F177" s="10" t="str">
        <f t="shared" si="12"/>
        <v xml:space="preserve"> </v>
      </c>
      <c r="G177" s="10" t="str">
        <f t="shared" si="13"/>
        <v xml:space="preserve">  </v>
      </c>
      <c r="H177" s="3"/>
      <c r="I177" s="3"/>
      <c r="J177" s="6" t="e">
        <f t="shared" si="10"/>
        <v>#DIV/0!</v>
      </c>
      <c r="K177" s="6" t="e">
        <f>(VLOOKUP(G177,'Vehicle Factors'!$G$2:$J$352,2,FALSE)*J177)+((VLOOKUP(G177,'Vehicle Factors'!$G$2:$J$352,3,FALSE)*H177*25/1000)+(VLOOKUP(G177,'Vehicle Factors'!$G$2:$J$352,4,FALSE)*H177*298/1000))</f>
        <v>#N/A</v>
      </c>
      <c r="L177" s="6" t="e">
        <f t="shared" si="11"/>
        <v>#N/A</v>
      </c>
    </row>
    <row r="178" spans="1:12">
      <c r="A178" s="3"/>
      <c r="B178" s="3"/>
      <c r="C178" s="3"/>
      <c r="D178" s="4"/>
      <c r="E178" s="4"/>
      <c r="F178" s="10" t="str">
        <f t="shared" si="12"/>
        <v xml:space="preserve"> </v>
      </c>
      <c r="G178" s="10" t="str">
        <f t="shared" si="13"/>
        <v xml:space="preserve">  </v>
      </c>
      <c r="H178" s="3"/>
      <c r="I178" s="3"/>
      <c r="J178" s="6" t="e">
        <f t="shared" si="10"/>
        <v>#DIV/0!</v>
      </c>
      <c r="K178" s="6" t="e">
        <f>(VLOOKUP(G178,'Vehicle Factors'!$G$2:$J$352,2,FALSE)*J178)+((VLOOKUP(G178,'Vehicle Factors'!$G$2:$J$352,3,FALSE)*H178*25/1000)+(VLOOKUP(G178,'Vehicle Factors'!$G$2:$J$352,4,FALSE)*H178*298/1000))</f>
        <v>#N/A</v>
      </c>
      <c r="L178" s="6" t="e">
        <f t="shared" si="11"/>
        <v>#N/A</v>
      </c>
    </row>
    <row r="179" spans="1:12">
      <c r="A179" s="3"/>
      <c r="B179" s="3"/>
      <c r="C179" s="3"/>
      <c r="D179" s="4"/>
      <c r="E179" s="4"/>
      <c r="F179" s="10" t="str">
        <f t="shared" si="12"/>
        <v xml:space="preserve"> </v>
      </c>
      <c r="G179" s="10" t="str">
        <f t="shared" si="13"/>
        <v xml:space="preserve">  </v>
      </c>
      <c r="H179" s="3"/>
      <c r="I179" s="3"/>
      <c r="J179" s="6" t="e">
        <f t="shared" si="10"/>
        <v>#DIV/0!</v>
      </c>
      <c r="K179" s="6" t="e">
        <f>(VLOOKUP(G179,'Vehicle Factors'!$G$2:$J$352,2,FALSE)*J179)+((VLOOKUP(G179,'Vehicle Factors'!$G$2:$J$352,3,FALSE)*H179*25/1000)+(VLOOKUP(G179,'Vehicle Factors'!$G$2:$J$352,4,FALSE)*H179*298/1000))</f>
        <v>#N/A</v>
      </c>
      <c r="L179" s="6" t="e">
        <f t="shared" si="11"/>
        <v>#N/A</v>
      </c>
    </row>
    <row r="180" spans="1:12">
      <c r="A180" s="3"/>
      <c r="B180" s="3"/>
      <c r="C180" s="3"/>
      <c r="D180" s="4"/>
      <c r="E180" s="4"/>
      <c r="F180" s="10" t="str">
        <f t="shared" si="12"/>
        <v xml:space="preserve"> </v>
      </c>
      <c r="G180" s="10" t="str">
        <f t="shared" si="13"/>
        <v xml:space="preserve">  </v>
      </c>
      <c r="H180" s="3"/>
      <c r="I180" s="3"/>
      <c r="J180" s="6" t="e">
        <f t="shared" si="10"/>
        <v>#DIV/0!</v>
      </c>
      <c r="K180" s="6" t="e">
        <f>(VLOOKUP(G180,'Vehicle Factors'!$G$2:$J$352,2,FALSE)*J180)+((VLOOKUP(G180,'Vehicle Factors'!$G$2:$J$352,3,FALSE)*H180*25/1000)+(VLOOKUP(G180,'Vehicle Factors'!$G$2:$J$352,4,FALSE)*H180*298/1000))</f>
        <v>#N/A</v>
      </c>
      <c r="L180" s="6" t="e">
        <f t="shared" si="11"/>
        <v>#N/A</v>
      </c>
    </row>
    <row r="181" spans="1:12">
      <c r="A181" s="3"/>
      <c r="B181" s="3"/>
      <c r="C181" s="3"/>
      <c r="D181" s="4"/>
      <c r="E181" s="4"/>
      <c r="F181" s="10" t="str">
        <f t="shared" si="12"/>
        <v xml:space="preserve"> </v>
      </c>
      <c r="G181" s="10" t="str">
        <f t="shared" si="13"/>
        <v xml:space="preserve">  </v>
      </c>
      <c r="H181" s="3"/>
      <c r="I181" s="3"/>
      <c r="J181" s="6" t="e">
        <f t="shared" si="10"/>
        <v>#DIV/0!</v>
      </c>
      <c r="K181" s="6" t="e">
        <f>(VLOOKUP(G181,'Vehicle Factors'!$G$2:$J$352,2,FALSE)*J181)+((VLOOKUP(G181,'Vehicle Factors'!$G$2:$J$352,3,FALSE)*H181*25/1000)+(VLOOKUP(G181,'Vehicle Factors'!$G$2:$J$352,4,FALSE)*H181*298/1000))</f>
        <v>#N/A</v>
      </c>
      <c r="L181" s="6" t="e">
        <f t="shared" si="11"/>
        <v>#N/A</v>
      </c>
    </row>
    <row r="182" spans="1:12">
      <c r="A182" s="3"/>
      <c r="B182" s="3"/>
      <c r="C182" s="3"/>
      <c r="D182" s="4"/>
      <c r="E182" s="4"/>
      <c r="F182" s="10" t="str">
        <f t="shared" si="12"/>
        <v xml:space="preserve"> </v>
      </c>
      <c r="G182" s="10" t="str">
        <f t="shared" si="13"/>
        <v xml:space="preserve">  </v>
      </c>
      <c r="H182" s="3"/>
      <c r="I182" s="3"/>
      <c r="J182" s="6" t="e">
        <f t="shared" si="10"/>
        <v>#DIV/0!</v>
      </c>
      <c r="K182" s="6" t="e">
        <f>(VLOOKUP(G182,'Vehicle Factors'!$G$2:$J$352,2,FALSE)*J182)+((VLOOKUP(G182,'Vehicle Factors'!$G$2:$J$352,3,FALSE)*H182*25/1000)+(VLOOKUP(G182,'Vehicle Factors'!$G$2:$J$352,4,FALSE)*H182*298/1000))</f>
        <v>#N/A</v>
      </c>
      <c r="L182" s="6" t="e">
        <f t="shared" si="11"/>
        <v>#N/A</v>
      </c>
    </row>
    <row r="183" spans="1:12">
      <c r="A183" s="3"/>
      <c r="B183" s="3"/>
      <c r="C183" s="3"/>
      <c r="D183" s="4"/>
      <c r="E183" s="4"/>
      <c r="F183" s="10" t="str">
        <f t="shared" si="12"/>
        <v xml:space="preserve"> </v>
      </c>
      <c r="G183" s="10" t="str">
        <f t="shared" si="13"/>
        <v xml:space="preserve">  </v>
      </c>
      <c r="H183" s="3"/>
      <c r="I183" s="3"/>
      <c r="J183" s="6" t="e">
        <f t="shared" si="10"/>
        <v>#DIV/0!</v>
      </c>
      <c r="K183" s="6" t="e">
        <f>(VLOOKUP(G183,'Vehicle Factors'!$G$2:$J$352,2,FALSE)*J183)+((VLOOKUP(G183,'Vehicle Factors'!$G$2:$J$352,3,FALSE)*H183*25/1000)+(VLOOKUP(G183,'Vehicle Factors'!$G$2:$J$352,4,FALSE)*H183*298/1000))</f>
        <v>#N/A</v>
      </c>
      <c r="L183" s="6" t="e">
        <f t="shared" si="11"/>
        <v>#N/A</v>
      </c>
    </row>
    <row r="184" spans="1:12">
      <c r="A184" s="3"/>
      <c r="B184" s="3"/>
      <c r="C184" s="3"/>
      <c r="D184" s="4"/>
      <c r="E184" s="4"/>
      <c r="F184" s="10" t="str">
        <f t="shared" si="12"/>
        <v xml:space="preserve"> </v>
      </c>
      <c r="G184" s="10" t="str">
        <f t="shared" si="13"/>
        <v xml:space="preserve">  </v>
      </c>
      <c r="H184" s="3"/>
      <c r="I184" s="3"/>
      <c r="J184" s="6" t="e">
        <f t="shared" si="10"/>
        <v>#DIV/0!</v>
      </c>
      <c r="K184" s="6" t="e">
        <f>(VLOOKUP(G184,'Vehicle Factors'!$G$2:$J$352,2,FALSE)*J184)+((VLOOKUP(G184,'Vehicle Factors'!$G$2:$J$352,3,FALSE)*H184*25/1000)+(VLOOKUP(G184,'Vehicle Factors'!$G$2:$J$352,4,FALSE)*H184*298/1000))</f>
        <v>#N/A</v>
      </c>
      <c r="L184" s="6" t="e">
        <f t="shared" si="11"/>
        <v>#N/A</v>
      </c>
    </row>
    <row r="185" spans="1:12">
      <c r="A185" s="3"/>
      <c r="B185" s="3"/>
      <c r="C185" s="3"/>
      <c r="D185" s="4"/>
      <c r="E185" s="4"/>
      <c r="F185" s="10" t="str">
        <f t="shared" si="12"/>
        <v xml:space="preserve"> </v>
      </c>
      <c r="G185" s="10" t="str">
        <f t="shared" si="13"/>
        <v xml:space="preserve">  </v>
      </c>
      <c r="H185" s="3"/>
      <c r="I185" s="3"/>
      <c r="J185" s="6" t="e">
        <f t="shared" si="10"/>
        <v>#DIV/0!</v>
      </c>
      <c r="K185" s="6" t="e">
        <f>(VLOOKUP(G185,'Vehicle Factors'!$G$2:$J$352,2,FALSE)*J185)+((VLOOKUP(G185,'Vehicle Factors'!$G$2:$J$352,3,FALSE)*H185*25/1000)+(VLOOKUP(G185,'Vehicle Factors'!$G$2:$J$352,4,FALSE)*H185*298/1000))</f>
        <v>#N/A</v>
      </c>
      <c r="L185" s="6" t="e">
        <f t="shared" si="11"/>
        <v>#N/A</v>
      </c>
    </row>
    <row r="186" spans="1:12">
      <c r="A186" s="3"/>
      <c r="B186" s="3"/>
      <c r="C186" s="3"/>
      <c r="D186" s="4"/>
      <c r="E186" s="4"/>
      <c r="F186" s="10" t="str">
        <f t="shared" si="12"/>
        <v xml:space="preserve"> </v>
      </c>
      <c r="G186" s="10" t="str">
        <f t="shared" si="13"/>
        <v xml:space="preserve">  </v>
      </c>
      <c r="H186" s="3"/>
      <c r="I186" s="3"/>
      <c r="J186" s="6" t="e">
        <f t="shared" si="10"/>
        <v>#DIV/0!</v>
      </c>
      <c r="K186" s="6" t="e">
        <f>(VLOOKUP(G186,'Vehicle Factors'!$G$2:$J$352,2,FALSE)*J186)+((VLOOKUP(G186,'Vehicle Factors'!$G$2:$J$352,3,FALSE)*H186*25/1000)+(VLOOKUP(G186,'Vehicle Factors'!$G$2:$J$352,4,FALSE)*H186*298/1000))</f>
        <v>#N/A</v>
      </c>
      <c r="L186" s="6" t="e">
        <f t="shared" si="11"/>
        <v>#N/A</v>
      </c>
    </row>
    <row r="187" spans="1:12">
      <c r="A187" s="3"/>
      <c r="B187" s="3"/>
      <c r="C187" s="3"/>
      <c r="D187" s="4"/>
      <c r="E187" s="4"/>
      <c r="F187" s="10" t="str">
        <f t="shared" si="12"/>
        <v xml:space="preserve"> </v>
      </c>
      <c r="G187" s="10" t="str">
        <f t="shared" si="13"/>
        <v xml:space="preserve">  </v>
      </c>
      <c r="H187" s="3"/>
      <c r="I187" s="3"/>
      <c r="J187" s="6" t="e">
        <f t="shared" si="10"/>
        <v>#DIV/0!</v>
      </c>
      <c r="K187" s="6" t="e">
        <f>(VLOOKUP(G187,'Vehicle Factors'!$G$2:$J$352,2,FALSE)*J187)+((VLOOKUP(G187,'Vehicle Factors'!$G$2:$J$352,3,FALSE)*H187*25/1000)+(VLOOKUP(G187,'Vehicle Factors'!$G$2:$J$352,4,FALSE)*H187*298/1000))</f>
        <v>#N/A</v>
      </c>
      <c r="L187" s="6" t="e">
        <f t="shared" si="11"/>
        <v>#N/A</v>
      </c>
    </row>
    <row r="188" spans="1:12">
      <c r="A188" s="3"/>
      <c r="B188" s="3"/>
      <c r="C188" s="3"/>
      <c r="D188" s="4"/>
      <c r="E188" s="4"/>
      <c r="F188" s="10" t="str">
        <f t="shared" si="12"/>
        <v xml:space="preserve"> </v>
      </c>
      <c r="G188" s="10" t="str">
        <f t="shared" si="13"/>
        <v xml:space="preserve">  </v>
      </c>
      <c r="H188" s="3"/>
      <c r="I188" s="3"/>
      <c r="J188" s="6" t="e">
        <f t="shared" si="10"/>
        <v>#DIV/0!</v>
      </c>
      <c r="K188" s="6" t="e">
        <f>(VLOOKUP(G188,'Vehicle Factors'!$G$2:$J$352,2,FALSE)*J188)+((VLOOKUP(G188,'Vehicle Factors'!$G$2:$J$352,3,FALSE)*H188*25/1000)+(VLOOKUP(G188,'Vehicle Factors'!$G$2:$J$352,4,FALSE)*H188*298/1000))</f>
        <v>#N/A</v>
      </c>
      <c r="L188" s="6" t="e">
        <f t="shared" si="11"/>
        <v>#N/A</v>
      </c>
    </row>
    <row r="189" spans="1:12">
      <c r="A189" s="3"/>
      <c r="B189" s="3"/>
      <c r="C189" s="3"/>
      <c r="D189" s="4"/>
      <c r="E189" s="4"/>
      <c r="F189" s="10" t="str">
        <f t="shared" si="12"/>
        <v xml:space="preserve"> </v>
      </c>
      <c r="G189" s="10" t="str">
        <f t="shared" si="13"/>
        <v xml:space="preserve">  </v>
      </c>
      <c r="H189" s="3"/>
      <c r="I189" s="3"/>
      <c r="J189" s="6" t="e">
        <f t="shared" si="10"/>
        <v>#DIV/0!</v>
      </c>
      <c r="K189" s="6" t="e">
        <f>(VLOOKUP(G189,'Vehicle Factors'!$G$2:$J$352,2,FALSE)*J189)+((VLOOKUP(G189,'Vehicle Factors'!$G$2:$J$352,3,FALSE)*H189*25/1000)+(VLOOKUP(G189,'Vehicle Factors'!$G$2:$J$352,4,FALSE)*H189*298/1000))</f>
        <v>#N/A</v>
      </c>
      <c r="L189" s="6" t="e">
        <f t="shared" si="11"/>
        <v>#N/A</v>
      </c>
    </row>
    <row r="190" spans="1:12">
      <c r="A190" s="3"/>
      <c r="B190" s="3"/>
      <c r="C190" s="3"/>
      <c r="D190" s="4"/>
      <c r="E190" s="4"/>
      <c r="F190" s="10" t="str">
        <f t="shared" si="12"/>
        <v xml:space="preserve"> </v>
      </c>
      <c r="G190" s="10" t="str">
        <f t="shared" si="13"/>
        <v xml:space="preserve">  </v>
      </c>
      <c r="H190" s="3"/>
      <c r="I190" s="3"/>
      <c r="J190" s="6" t="e">
        <f t="shared" si="10"/>
        <v>#DIV/0!</v>
      </c>
      <c r="K190" s="6" t="e">
        <f>(VLOOKUP(G190,'Vehicle Factors'!$G$2:$J$352,2,FALSE)*J190)+((VLOOKUP(G190,'Vehicle Factors'!$G$2:$J$352,3,FALSE)*H190*25/1000)+(VLOOKUP(G190,'Vehicle Factors'!$G$2:$J$352,4,FALSE)*H190*298/1000))</f>
        <v>#N/A</v>
      </c>
      <c r="L190" s="6" t="e">
        <f t="shared" si="11"/>
        <v>#N/A</v>
      </c>
    </row>
    <row r="191" spans="1:12">
      <c r="A191" s="3"/>
      <c r="B191" s="3"/>
      <c r="C191" s="3"/>
      <c r="D191" s="4"/>
      <c r="E191" s="4"/>
      <c r="F191" s="10" t="str">
        <f t="shared" si="12"/>
        <v xml:space="preserve"> </v>
      </c>
      <c r="G191" s="10" t="str">
        <f t="shared" si="13"/>
        <v xml:space="preserve">  </v>
      </c>
      <c r="H191" s="3"/>
      <c r="I191" s="3"/>
      <c r="J191" s="6" t="e">
        <f t="shared" si="10"/>
        <v>#DIV/0!</v>
      </c>
      <c r="K191" s="6" t="e">
        <f>(VLOOKUP(G191,'Vehicle Factors'!$G$2:$J$352,2,FALSE)*J191)+((VLOOKUP(G191,'Vehicle Factors'!$G$2:$J$352,3,FALSE)*H191*25/1000)+(VLOOKUP(G191,'Vehicle Factors'!$G$2:$J$352,4,FALSE)*H191*298/1000))</f>
        <v>#N/A</v>
      </c>
      <c r="L191" s="6" t="e">
        <f t="shared" si="11"/>
        <v>#N/A</v>
      </c>
    </row>
    <row r="192" spans="1:12">
      <c r="A192" s="3"/>
      <c r="B192" s="3"/>
      <c r="C192" s="3"/>
      <c r="D192" s="4"/>
      <c r="E192" s="4"/>
      <c r="F192" s="10" t="str">
        <f t="shared" si="12"/>
        <v xml:space="preserve"> </v>
      </c>
      <c r="G192" s="10" t="str">
        <f t="shared" si="13"/>
        <v xml:space="preserve">  </v>
      </c>
      <c r="H192" s="3"/>
      <c r="I192" s="3"/>
      <c r="J192" s="6" t="e">
        <f t="shared" si="10"/>
        <v>#DIV/0!</v>
      </c>
      <c r="K192" s="6" t="e">
        <f>(VLOOKUP(G192,'Vehicle Factors'!$G$2:$J$352,2,FALSE)*J192)+((VLOOKUP(G192,'Vehicle Factors'!$G$2:$J$352,3,FALSE)*H192*25/1000)+(VLOOKUP(G192,'Vehicle Factors'!$G$2:$J$352,4,FALSE)*H192*298/1000))</f>
        <v>#N/A</v>
      </c>
      <c r="L192" s="6" t="e">
        <f t="shared" si="11"/>
        <v>#N/A</v>
      </c>
    </row>
    <row r="193" spans="1:12">
      <c r="A193" s="3"/>
      <c r="B193" s="3"/>
      <c r="C193" s="3"/>
      <c r="D193" s="4"/>
      <c r="E193" s="4"/>
      <c r="F193" s="10" t="str">
        <f t="shared" si="12"/>
        <v xml:space="preserve"> </v>
      </c>
      <c r="G193" s="10" t="str">
        <f t="shared" si="13"/>
        <v xml:space="preserve">  </v>
      </c>
      <c r="H193" s="3"/>
      <c r="I193" s="3"/>
      <c r="J193" s="6" t="e">
        <f t="shared" si="10"/>
        <v>#DIV/0!</v>
      </c>
      <c r="K193" s="6" t="e">
        <f>(VLOOKUP(G193,'Vehicle Factors'!$G$2:$J$352,2,FALSE)*J193)+((VLOOKUP(G193,'Vehicle Factors'!$G$2:$J$352,3,FALSE)*H193*25/1000)+(VLOOKUP(G193,'Vehicle Factors'!$G$2:$J$352,4,FALSE)*H193*298/1000))</f>
        <v>#N/A</v>
      </c>
      <c r="L193" s="6" t="e">
        <f t="shared" si="11"/>
        <v>#N/A</v>
      </c>
    </row>
    <row r="194" spans="1:12">
      <c r="A194" s="3"/>
      <c r="B194" s="3"/>
      <c r="C194" s="3"/>
      <c r="D194" s="4"/>
      <c r="E194" s="4"/>
      <c r="F194" s="10" t="str">
        <f t="shared" si="12"/>
        <v xml:space="preserve"> </v>
      </c>
      <c r="G194" s="10" t="str">
        <f t="shared" si="13"/>
        <v xml:space="preserve">  </v>
      </c>
      <c r="H194" s="3"/>
      <c r="I194" s="3"/>
      <c r="J194" s="6" t="e">
        <f t="shared" si="10"/>
        <v>#DIV/0!</v>
      </c>
      <c r="K194" s="6" t="e">
        <f>(VLOOKUP(G194,'Vehicle Factors'!$G$2:$J$352,2,FALSE)*J194)+((VLOOKUP(G194,'Vehicle Factors'!$G$2:$J$352,3,FALSE)*H194*25/1000)+(VLOOKUP(G194,'Vehicle Factors'!$G$2:$J$352,4,FALSE)*H194*298/1000))</f>
        <v>#N/A</v>
      </c>
      <c r="L194" s="6" t="e">
        <f t="shared" si="11"/>
        <v>#N/A</v>
      </c>
    </row>
    <row r="195" spans="1:12">
      <c r="A195" s="3"/>
      <c r="B195" s="3"/>
      <c r="C195" s="3"/>
      <c r="D195" s="4"/>
      <c r="E195" s="4"/>
      <c r="F195" s="10" t="str">
        <f t="shared" si="12"/>
        <v xml:space="preserve"> </v>
      </c>
      <c r="G195" s="10" t="str">
        <f t="shared" si="13"/>
        <v xml:space="preserve">  </v>
      </c>
      <c r="H195" s="3"/>
      <c r="I195" s="3"/>
      <c r="J195" s="6" t="e">
        <f t="shared" ref="J195:J258" si="14">H195/I195</f>
        <v>#DIV/0!</v>
      </c>
      <c r="K195" s="6" t="e">
        <f>(VLOOKUP(G195,'Vehicle Factors'!$G$2:$J$352,2,FALSE)*J195)+((VLOOKUP(G195,'Vehicle Factors'!$G$2:$J$352,3,FALSE)*H195*25/1000)+(VLOOKUP(G195,'Vehicle Factors'!$G$2:$J$352,4,FALSE)*H195*298/1000))</f>
        <v>#N/A</v>
      </c>
      <c r="L195" s="6" t="e">
        <f t="shared" ref="L195:L258" si="15">K195/1000</f>
        <v>#N/A</v>
      </c>
    </row>
    <row r="196" spans="1:12">
      <c r="A196" s="3"/>
      <c r="B196" s="3"/>
      <c r="C196" s="3"/>
      <c r="D196" s="4"/>
      <c r="E196" s="4"/>
      <c r="F196" s="10" t="str">
        <f t="shared" si="12"/>
        <v xml:space="preserve"> </v>
      </c>
      <c r="G196" s="10" t="str">
        <f t="shared" si="13"/>
        <v xml:space="preserve">  </v>
      </c>
      <c r="H196" s="3"/>
      <c r="I196" s="3"/>
      <c r="J196" s="6" t="e">
        <f t="shared" si="14"/>
        <v>#DIV/0!</v>
      </c>
      <c r="K196" s="6" t="e">
        <f>(VLOOKUP(G196,'Vehicle Factors'!$G$2:$J$352,2,FALSE)*J196)+((VLOOKUP(G196,'Vehicle Factors'!$G$2:$J$352,3,FALSE)*H196*25/1000)+(VLOOKUP(G196,'Vehicle Factors'!$G$2:$J$352,4,FALSE)*H196*298/1000))</f>
        <v>#N/A</v>
      </c>
      <c r="L196" s="6" t="e">
        <f t="shared" si="15"/>
        <v>#N/A</v>
      </c>
    </row>
    <row r="197" spans="1:12">
      <c r="A197" s="3"/>
      <c r="B197" s="3"/>
      <c r="C197" s="3"/>
      <c r="D197" s="4"/>
      <c r="E197" s="4"/>
      <c r="F197" s="10" t="str">
        <f t="shared" ref="F197:F260" si="16">D197&amp;" "&amp;E197</f>
        <v xml:space="preserve"> </v>
      </c>
      <c r="G197" s="10" t="str">
        <f t="shared" ref="G197:G260" si="17">F197&amp;" "&amp;C197</f>
        <v xml:space="preserve">  </v>
      </c>
      <c r="H197" s="3"/>
      <c r="I197" s="3"/>
      <c r="J197" s="6" t="e">
        <f t="shared" si="14"/>
        <v>#DIV/0!</v>
      </c>
      <c r="K197" s="6" t="e">
        <f>(VLOOKUP(G197,'Vehicle Factors'!$G$2:$J$352,2,FALSE)*J197)+((VLOOKUP(G197,'Vehicle Factors'!$G$2:$J$352,3,FALSE)*H197*25/1000)+(VLOOKUP(G197,'Vehicle Factors'!$G$2:$J$352,4,FALSE)*H197*298/1000))</f>
        <v>#N/A</v>
      </c>
      <c r="L197" s="6" t="e">
        <f t="shared" si="15"/>
        <v>#N/A</v>
      </c>
    </row>
    <row r="198" spans="1:12">
      <c r="A198" s="3"/>
      <c r="B198" s="3"/>
      <c r="C198" s="3"/>
      <c r="D198" s="4"/>
      <c r="E198" s="4"/>
      <c r="F198" s="10" t="str">
        <f t="shared" si="16"/>
        <v xml:space="preserve"> </v>
      </c>
      <c r="G198" s="10" t="str">
        <f t="shared" si="17"/>
        <v xml:space="preserve">  </v>
      </c>
      <c r="H198" s="3"/>
      <c r="I198" s="3"/>
      <c r="J198" s="6" t="e">
        <f t="shared" si="14"/>
        <v>#DIV/0!</v>
      </c>
      <c r="K198" s="6" t="e">
        <f>(VLOOKUP(G198,'Vehicle Factors'!$G$2:$J$352,2,FALSE)*J198)+((VLOOKUP(G198,'Vehicle Factors'!$G$2:$J$352,3,FALSE)*H198*25/1000)+(VLOOKUP(G198,'Vehicle Factors'!$G$2:$J$352,4,FALSE)*H198*298/1000))</f>
        <v>#N/A</v>
      </c>
      <c r="L198" s="6" t="e">
        <f t="shared" si="15"/>
        <v>#N/A</v>
      </c>
    </row>
    <row r="199" spans="1:12">
      <c r="A199" s="3"/>
      <c r="B199" s="3"/>
      <c r="C199" s="3"/>
      <c r="D199" s="4"/>
      <c r="E199" s="4"/>
      <c r="F199" s="10" t="str">
        <f t="shared" si="16"/>
        <v xml:space="preserve"> </v>
      </c>
      <c r="G199" s="10" t="str">
        <f t="shared" si="17"/>
        <v xml:space="preserve">  </v>
      </c>
      <c r="H199" s="3"/>
      <c r="I199" s="3"/>
      <c r="J199" s="6" t="e">
        <f t="shared" si="14"/>
        <v>#DIV/0!</v>
      </c>
      <c r="K199" s="6" t="e">
        <f>(VLOOKUP(G199,'Vehicle Factors'!$G$2:$J$352,2,FALSE)*J199)+((VLOOKUP(G199,'Vehicle Factors'!$G$2:$J$352,3,FALSE)*H199*25/1000)+(VLOOKUP(G199,'Vehicle Factors'!$G$2:$J$352,4,FALSE)*H199*298/1000))</f>
        <v>#N/A</v>
      </c>
      <c r="L199" s="6" t="e">
        <f t="shared" si="15"/>
        <v>#N/A</v>
      </c>
    </row>
    <row r="200" spans="1:12">
      <c r="A200" s="3"/>
      <c r="B200" s="3"/>
      <c r="C200" s="3"/>
      <c r="D200" s="4"/>
      <c r="E200" s="4"/>
      <c r="F200" s="10" t="str">
        <f t="shared" si="16"/>
        <v xml:space="preserve"> </v>
      </c>
      <c r="G200" s="10" t="str">
        <f t="shared" si="17"/>
        <v xml:space="preserve">  </v>
      </c>
      <c r="H200" s="3"/>
      <c r="I200" s="3"/>
      <c r="J200" s="6" t="e">
        <f t="shared" si="14"/>
        <v>#DIV/0!</v>
      </c>
      <c r="K200" s="6" t="e">
        <f>(VLOOKUP(G200,'Vehicle Factors'!$G$2:$J$352,2,FALSE)*J200)+((VLOOKUP(G200,'Vehicle Factors'!$G$2:$J$352,3,FALSE)*H200*25/1000)+(VLOOKUP(G200,'Vehicle Factors'!$G$2:$J$352,4,FALSE)*H200*298/1000))</f>
        <v>#N/A</v>
      </c>
      <c r="L200" s="6" t="e">
        <f t="shared" si="15"/>
        <v>#N/A</v>
      </c>
    </row>
    <row r="201" spans="1:12">
      <c r="A201" s="3"/>
      <c r="B201" s="3"/>
      <c r="C201" s="3"/>
      <c r="D201" s="4"/>
      <c r="E201" s="4"/>
      <c r="F201" s="10" t="str">
        <f t="shared" si="16"/>
        <v xml:space="preserve"> </v>
      </c>
      <c r="G201" s="10" t="str">
        <f t="shared" si="17"/>
        <v xml:space="preserve">  </v>
      </c>
      <c r="H201" s="3"/>
      <c r="I201" s="3"/>
      <c r="J201" s="6" t="e">
        <f t="shared" si="14"/>
        <v>#DIV/0!</v>
      </c>
      <c r="K201" s="6" t="e">
        <f>(VLOOKUP(G201,'Vehicle Factors'!$G$2:$J$352,2,FALSE)*J201)+((VLOOKUP(G201,'Vehicle Factors'!$G$2:$J$352,3,FALSE)*H201*25/1000)+(VLOOKUP(G201,'Vehicle Factors'!$G$2:$J$352,4,FALSE)*H201*298/1000))</f>
        <v>#N/A</v>
      </c>
      <c r="L201" s="6" t="e">
        <f t="shared" si="15"/>
        <v>#N/A</v>
      </c>
    </row>
    <row r="202" spans="1:12">
      <c r="A202" s="3"/>
      <c r="B202" s="3"/>
      <c r="C202" s="3"/>
      <c r="D202" s="4"/>
      <c r="E202" s="4"/>
      <c r="F202" s="10" t="str">
        <f t="shared" si="16"/>
        <v xml:space="preserve"> </v>
      </c>
      <c r="G202" s="10" t="str">
        <f t="shared" si="17"/>
        <v xml:space="preserve">  </v>
      </c>
      <c r="H202" s="3"/>
      <c r="I202" s="3"/>
      <c r="J202" s="6" t="e">
        <f t="shared" si="14"/>
        <v>#DIV/0!</v>
      </c>
      <c r="K202" s="6" t="e">
        <f>(VLOOKUP(G202,'Vehicle Factors'!$G$2:$J$352,2,FALSE)*J202)+((VLOOKUP(G202,'Vehicle Factors'!$G$2:$J$352,3,FALSE)*H202*25/1000)+(VLOOKUP(G202,'Vehicle Factors'!$G$2:$J$352,4,FALSE)*H202*298/1000))</f>
        <v>#N/A</v>
      </c>
      <c r="L202" s="6" t="e">
        <f t="shared" si="15"/>
        <v>#N/A</v>
      </c>
    </row>
    <row r="203" spans="1:12">
      <c r="A203" s="3"/>
      <c r="B203" s="3"/>
      <c r="C203" s="3"/>
      <c r="D203" s="4"/>
      <c r="E203" s="4"/>
      <c r="F203" s="10" t="str">
        <f t="shared" si="16"/>
        <v xml:space="preserve"> </v>
      </c>
      <c r="G203" s="10" t="str">
        <f t="shared" si="17"/>
        <v xml:space="preserve">  </v>
      </c>
      <c r="H203" s="3"/>
      <c r="I203" s="3"/>
      <c r="J203" s="6" t="e">
        <f t="shared" si="14"/>
        <v>#DIV/0!</v>
      </c>
      <c r="K203" s="6" t="e">
        <f>(VLOOKUP(G203,'Vehicle Factors'!$G$2:$J$352,2,FALSE)*J203)+((VLOOKUP(G203,'Vehicle Factors'!$G$2:$J$352,3,FALSE)*H203*25/1000)+(VLOOKUP(G203,'Vehicle Factors'!$G$2:$J$352,4,FALSE)*H203*298/1000))</f>
        <v>#N/A</v>
      </c>
      <c r="L203" s="6" t="e">
        <f t="shared" si="15"/>
        <v>#N/A</v>
      </c>
    </row>
    <row r="204" spans="1:12">
      <c r="A204" s="3"/>
      <c r="B204" s="3"/>
      <c r="C204" s="3"/>
      <c r="D204" s="4"/>
      <c r="E204" s="4"/>
      <c r="F204" s="10" t="str">
        <f t="shared" si="16"/>
        <v xml:space="preserve"> </v>
      </c>
      <c r="G204" s="10" t="str">
        <f t="shared" si="17"/>
        <v xml:space="preserve">  </v>
      </c>
      <c r="H204" s="3"/>
      <c r="I204" s="3"/>
      <c r="J204" s="6" t="e">
        <f t="shared" si="14"/>
        <v>#DIV/0!</v>
      </c>
      <c r="K204" s="6" t="e">
        <f>(VLOOKUP(G204,'Vehicle Factors'!$G$2:$J$352,2,FALSE)*J204)+((VLOOKUP(G204,'Vehicle Factors'!$G$2:$J$352,3,FALSE)*H204*25/1000)+(VLOOKUP(G204,'Vehicle Factors'!$G$2:$J$352,4,FALSE)*H204*298/1000))</f>
        <v>#N/A</v>
      </c>
      <c r="L204" s="6" t="e">
        <f t="shared" si="15"/>
        <v>#N/A</v>
      </c>
    </row>
    <row r="205" spans="1:12">
      <c r="A205" s="3"/>
      <c r="B205" s="3"/>
      <c r="C205" s="3"/>
      <c r="D205" s="4"/>
      <c r="E205" s="4"/>
      <c r="F205" s="10" t="str">
        <f t="shared" si="16"/>
        <v xml:space="preserve"> </v>
      </c>
      <c r="G205" s="10" t="str">
        <f t="shared" si="17"/>
        <v xml:space="preserve">  </v>
      </c>
      <c r="H205" s="3"/>
      <c r="I205" s="3"/>
      <c r="J205" s="6" t="e">
        <f t="shared" si="14"/>
        <v>#DIV/0!</v>
      </c>
      <c r="K205" s="6" t="e">
        <f>(VLOOKUP(G205,'Vehicle Factors'!$G$2:$J$352,2,FALSE)*J205)+((VLOOKUP(G205,'Vehicle Factors'!$G$2:$J$352,3,FALSE)*H205*25/1000)+(VLOOKUP(G205,'Vehicle Factors'!$G$2:$J$352,4,FALSE)*H205*298/1000))</f>
        <v>#N/A</v>
      </c>
      <c r="L205" s="6" t="e">
        <f t="shared" si="15"/>
        <v>#N/A</v>
      </c>
    </row>
    <row r="206" spans="1:12">
      <c r="A206" s="3"/>
      <c r="B206" s="3"/>
      <c r="C206" s="3"/>
      <c r="D206" s="4"/>
      <c r="E206" s="4"/>
      <c r="F206" s="10" t="str">
        <f t="shared" si="16"/>
        <v xml:space="preserve"> </v>
      </c>
      <c r="G206" s="10" t="str">
        <f t="shared" si="17"/>
        <v xml:space="preserve">  </v>
      </c>
      <c r="H206" s="3"/>
      <c r="I206" s="3"/>
      <c r="J206" s="6" t="e">
        <f t="shared" si="14"/>
        <v>#DIV/0!</v>
      </c>
      <c r="K206" s="6" t="e">
        <f>(VLOOKUP(G206,'Vehicle Factors'!$G$2:$J$352,2,FALSE)*J206)+((VLOOKUP(G206,'Vehicle Factors'!$G$2:$J$352,3,FALSE)*H206*25/1000)+(VLOOKUP(G206,'Vehicle Factors'!$G$2:$J$352,4,FALSE)*H206*298/1000))</f>
        <v>#N/A</v>
      </c>
      <c r="L206" s="6" t="e">
        <f t="shared" si="15"/>
        <v>#N/A</v>
      </c>
    </row>
    <row r="207" spans="1:12">
      <c r="A207" s="3"/>
      <c r="B207" s="3"/>
      <c r="C207" s="3"/>
      <c r="D207" s="4"/>
      <c r="E207" s="4"/>
      <c r="F207" s="10" t="str">
        <f t="shared" si="16"/>
        <v xml:space="preserve"> </v>
      </c>
      <c r="G207" s="10" t="str">
        <f t="shared" si="17"/>
        <v xml:space="preserve">  </v>
      </c>
      <c r="H207" s="3"/>
      <c r="I207" s="3"/>
      <c r="J207" s="6" t="e">
        <f t="shared" si="14"/>
        <v>#DIV/0!</v>
      </c>
      <c r="K207" s="6" t="e">
        <f>(VLOOKUP(G207,'Vehicle Factors'!$G$2:$J$352,2,FALSE)*J207)+((VLOOKUP(G207,'Vehicle Factors'!$G$2:$J$352,3,FALSE)*H207*25/1000)+(VLOOKUP(G207,'Vehicle Factors'!$G$2:$J$352,4,FALSE)*H207*298/1000))</f>
        <v>#N/A</v>
      </c>
      <c r="L207" s="6" t="e">
        <f t="shared" si="15"/>
        <v>#N/A</v>
      </c>
    </row>
    <row r="208" spans="1:12">
      <c r="A208" s="3"/>
      <c r="B208" s="3"/>
      <c r="C208" s="3"/>
      <c r="D208" s="4"/>
      <c r="E208" s="4"/>
      <c r="F208" s="10" t="str">
        <f t="shared" si="16"/>
        <v xml:space="preserve"> </v>
      </c>
      <c r="G208" s="10" t="str">
        <f t="shared" si="17"/>
        <v xml:space="preserve">  </v>
      </c>
      <c r="H208" s="3"/>
      <c r="I208" s="3"/>
      <c r="J208" s="6" t="e">
        <f t="shared" si="14"/>
        <v>#DIV/0!</v>
      </c>
      <c r="K208" s="6" t="e">
        <f>(VLOOKUP(G208,'Vehicle Factors'!$G$2:$J$352,2,FALSE)*J208)+((VLOOKUP(G208,'Vehicle Factors'!$G$2:$J$352,3,FALSE)*H208*25/1000)+(VLOOKUP(G208,'Vehicle Factors'!$G$2:$J$352,4,FALSE)*H208*298/1000))</f>
        <v>#N/A</v>
      </c>
      <c r="L208" s="6" t="e">
        <f t="shared" si="15"/>
        <v>#N/A</v>
      </c>
    </row>
    <row r="209" spans="1:12">
      <c r="A209" s="3"/>
      <c r="B209" s="3"/>
      <c r="C209" s="3"/>
      <c r="D209" s="4"/>
      <c r="E209" s="4"/>
      <c r="F209" s="10" t="str">
        <f t="shared" si="16"/>
        <v xml:space="preserve"> </v>
      </c>
      <c r="G209" s="10" t="str">
        <f t="shared" si="17"/>
        <v xml:space="preserve">  </v>
      </c>
      <c r="H209" s="3"/>
      <c r="I209" s="3"/>
      <c r="J209" s="6" t="e">
        <f t="shared" si="14"/>
        <v>#DIV/0!</v>
      </c>
      <c r="K209" s="6" t="e">
        <f>(VLOOKUP(G209,'Vehicle Factors'!$G$2:$J$352,2,FALSE)*J209)+((VLOOKUP(G209,'Vehicle Factors'!$G$2:$J$352,3,FALSE)*H209*25/1000)+(VLOOKUP(G209,'Vehicle Factors'!$G$2:$J$352,4,FALSE)*H209*298/1000))</f>
        <v>#N/A</v>
      </c>
      <c r="L209" s="6" t="e">
        <f t="shared" si="15"/>
        <v>#N/A</v>
      </c>
    </row>
    <row r="210" spans="1:12">
      <c r="A210" s="3"/>
      <c r="B210" s="3"/>
      <c r="C210" s="3"/>
      <c r="D210" s="4"/>
      <c r="E210" s="4"/>
      <c r="F210" s="10" t="str">
        <f t="shared" si="16"/>
        <v xml:space="preserve"> </v>
      </c>
      <c r="G210" s="10" t="str">
        <f t="shared" si="17"/>
        <v xml:space="preserve">  </v>
      </c>
      <c r="H210" s="3"/>
      <c r="I210" s="3"/>
      <c r="J210" s="6" t="e">
        <f t="shared" si="14"/>
        <v>#DIV/0!</v>
      </c>
      <c r="K210" s="6" t="e">
        <f>(VLOOKUP(G210,'Vehicle Factors'!$G$2:$J$352,2,FALSE)*J210)+((VLOOKUP(G210,'Vehicle Factors'!$G$2:$J$352,3,FALSE)*H210*25/1000)+(VLOOKUP(G210,'Vehicle Factors'!$G$2:$J$352,4,FALSE)*H210*298/1000))</f>
        <v>#N/A</v>
      </c>
      <c r="L210" s="6" t="e">
        <f t="shared" si="15"/>
        <v>#N/A</v>
      </c>
    </row>
    <row r="211" spans="1:12">
      <c r="A211" s="3"/>
      <c r="B211" s="3"/>
      <c r="C211" s="3"/>
      <c r="D211" s="4"/>
      <c r="E211" s="4"/>
      <c r="F211" s="10" t="str">
        <f t="shared" si="16"/>
        <v xml:space="preserve"> </v>
      </c>
      <c r="G211" s="10" t="str">
        <f t="shared" si="17"/>
        <v xml:space="preserve">  </v>
      </c>
      <c r="H211" s="3"/>
      <c r="I211" s="3"/>
      <c r="J211" s="6" t="e">
        <f t="shared" si="14"/>
        <v>#DIV/0!</v>
      </c>
      <c r="K211" s="6" t="e">
        <f>(VLOOKUP(G211,'Vehicle Factors'!$G$2:$J$352,2,FALSE)*J211)+((VLOOKUP(G211,'Vehicle Factors'!$G$2:$J$352,3,FALSE)*H211*25/1000)+(VLOOKUP(G211,'Vehicle Factors'!$G$2:$J$352,4,FALSE)*H211*298/1000))</f>
        <v>#N/A</v>
      </c>
      <c r="L211" s="6" t="e">
        <f t="shared" si="15"/>
        <v>#N/A</v>
      </c>
    </row>
    <row r="212" spans="1:12">
      <c r="A212" s="3"/>
      <c r="B212" s="3"/>
      <c r="C212" s="3"/>
      <c r="D212" s="4"/>
      <c r="E212" s="4"/>
      <c r="F212" s="10" t="str">
        <f t="shared" si="16"/>
        <v xml:space="preserve"> </v>
      </c>
      <c r="G212" s="10" t="str">
        <f t="shared" si="17"/>
        <v xml:space="preserve">  </v>
      </c>
      <c r="H212" s="3"/>
      <c r="I212" s="3"/>
      <c r="J212" s="6" t="e">
        <f t="shared" si="14"/>
        <v>#DIV/0!</v>
      </c>
      <c r="K212" s="6" t="e">
        <f>(VLOOKUP(G212,'Vehicle Factors'!$G$2:$J$352,2,FALSE)*J212)+((VLOOKUP(G212,'Vehicle Factors'!$G$2:$J$352,3,FALSE)*H212*25/1000)+(VLOOKUP(G212,'Vehicle Factors'!$G$2:$J$352,4,FALSE)*H212*298/1000))</f>
        <v>#N/A</v>
      </c>
      <c r="L212" s="6" t="e">
        <f t="shared" si="15"/>
        <v>#N/A</v>
      </c>
    </row>
    <row r="213" spans="1:12">
      <c r="A213" s="3"/>
      <c r="B213" s="3"/>
      <c r="C213" s="3"/>
      <c r="D213" s="4"/>
      <c r="E213" s="4"/>
      <c r="F213" s="10" t="str">
        <f t="shared" si="16"/>
        <v xml:space="preserve"> </v>
      </c>
      <c r="G213" s="10" t="str">
        <f t="shared" si="17"/>
        <v xml:space="preserve">  </v>
      </c>
      <c r="H213" s="3"/>
      <c r="I213" s="3"/>
      <c r="J213" s="6" t="e">
        <f t="shared" si="14"/>
        <v>#DIV/0!</v>
      </c>
      <c r="K213" s="6" t="e">
        <f>(VLOOKUP(G213,'Vehicle Factors'!$G$2:$J$352,2,FALSE)*J213)+((VLOOKUP(G213,'Vehicle Factors'!$G$2:$J$352,3,FALSE)*H213*25/1000)+(VLOOKUP(G213,'Vehicle Factors'!$G$2:$J$352,4,FALSE)*H213*298/1000))</f>
        <v>#N/A</v>
      </c>
      <c r="L213" s="6" t="e">
        <f t="shared" si="15"/>
        <v>#N/A</v>
      </c>
    </row>
    <row r="214" spans="1:12">
      <c r="A214" s="3"/>
      <c r="B214" s="3"/>
      <c r="C214" s="3"/>
      <c r="D214" s="4"/>
      <c r="E214" s="4"/>
      <c r="F214" s="10" t="str">
        <f t="shared" si="16"/>
        <v xml:space="preserve"> </v>
      </c>
      <c r="G214" s="10" t="str">
        <f t="shared" si="17"/>
        <v xml:space="preserve">  </v>
      </c>
      <c r="H214" s="3"/>
      <c r="I214" s="3"/>
      <c r="J214" s="6" t="e">
        <f t="shared" si="14"/>
        <v>#DIV/0!</v>
      </c>
      <c r="K214" s="6" t="e">
        <f>(VLOOKUP(G214,'Vehicle Factors'!$G$2:$J$352,2,FALSE)*J214)+((VLOOKUP(G214,'Vehicle Factors'!$G$2:$J$352,3,FALSE)*H214*25/1000)+(VLOOKUP(G214,'Vehicle Factors'!$G$2:$J$352,4,FALSE)*H214*298/1000))</f>
        <v>#N/A</v>
      </c>
      <c r="L214" s="6" t="e">
        <f t="shared" si="15"/>
        <v>#N/A</v>
      </c>
    </row>
    <row r="215" spans="1:12">
      <c r="A215" s="3"/>
      <c r="B215" s="3"/>
      <c r="C215" s="3"/>
      <c r="D215" s="4"/>
      <c r="E215" s="4"/>
      <c r="F215" s="10" t="str">
        <f t="shared" si="16"/>
        <v xml:space="preserve"> </v>
      </c>
      <c r="G215" s="10" t="str">
        <f t="shared" si="17"/>
        <v xml:space="preserve">  </v>
      </c>
      <c r="H215" s="3"/>
      <c r="I215" s="3"/>
      <c r="J215" s="6" t="e">
        <f t="shared" si="14"/>
        <v>#DIV/0!</v>
      </c>
      <c r="K215" s="6" t="e">
        <f>(VLOOKUP(G215,'Vehicle Factors'!$G$2:$J$352,2,FALSE)*J215)+((VLOOKUP(G215,'Vehicle Factors'!$G$2:$J$352,3,FALSE)*H215*25/1000)+(VLOOKUP(G215,'Vehicle Factors'!$G$2:$J$352,4,FALSE)*H215*298/1000))</f>
        <v>#N/A</v>
      </c>
      <c r="L215" s="6" t="e">
        <f t="shared" si="15"/>
        <v>#N/A</v>
      </c>
    </row>
    <row r="216" spans="1:12">
      <c r="A216" s="3"/>
      <c r="B216" s="3"/>
      <c r="C216" s="3"/>
      <c r="D216" s="4"/>
      <c r="E216" s="4"/>
      <c r="F216" s="10" t="str">
        <f t="shared" si="16"/>
        <v xml:space="preserve"> </v>
      </c>
      <c r="G216" s="10" t="str">
        <f t="shared" si="17"/>
        <v xml:space="preserve">  </v>
      </c>
      <c r="H216" s="3"/>
      <c r="I216" s="3"/>
      <c r="J216" s="6" t="e">
        <f t="shared" si="14"/>
        <v>#DIV/0!</v>
      </c>
      <c r="K216" s="6" t="e">
        <f>(VLOOKUP(G216,'Vehicle Factors'!$G$2:$J$352,2,FALSE)*J216)+((VLOOKUP(G216,'Vehicle Factors'!$G$2:$J$352,3,FALSE)*H216*25/1000)+(VLOOKUP(G216,'Vehicle Factors'!$G$2:$J$352,4,FALSE)*H216*298/1000))</f>
        <v>#N/A</v>
      </c>
      <c r="L216" s="6" t="e">
        <f t="shared" si="15"/>
        <v>#N/A</v>
      </c>
    </row>
    <row r="217" spans="1:12">
      <c r="A217" s="3"/>
      <c r="B217" s="3"/>
      <c r="C217" s="3"/>
      <c r="D217" s="4"/>
      <c r="E217" s="4"/>
      <c r="F217" s="10" t="str">
        <f t="shared" si="16"/>
        <v xml:space="preserve"> </v>
      </c>
      <c r="G217" s="10" t="str">
        <f t="shared" si="17"/>
        <v xml:space="preserve">  </v>
      </c>
      <c r="H217" s="3"/>
      <c r="I217" s="3"/>
      <c r="J217" s="6" t="e">
        <f t="shared" si="14"/>
        <v>#DIV/0!</v>
      </c>
      <c r="K217" s="6" t="e">
        <f>(VLOOKUP(G217,'Vehicle Factors'!$G$2:$J$352,2,FALSE)*J217)+((VLOOKUP(G217,'Vehicle Factors'!$G$2:$J$352,3,FALSE)*H217*25/1000)+(VLOOKUP(G217,'Vehicle Factors'!$G$2:$J$352,4,FALSE)*H217*298/1000))</f>
        <v>#N/A</v>
      </c>
      <c r="L217" s="6" t="e">
        <f t="shared" si="15"/>
        <v>#N/A</v>
      </c>
    </row>
    <row r="218" spans="1:12">
      <c r="A218" s="3"/>
      <c r="B218" s="3"/>
      <c r="C218" s="3"/>
      <c r="D218" s="4"/>
      <c r="E218" s="4"/>
      <c r="F218" s="10" t="str">
        <f t="shared" si="16"/>
        <v xml:space="preserve"> </v>
      </c>
      <c r="G218" s="10" t="str">
        <f t="shared" si="17"/>
        <v xml:space="preserve">  </v>
      </c>
      <c r="H218" s="3"/>
      <c r="I218" s="3"/>
      <c r="J218" s="6" t="e">
        <f t="shared" si="14"/>
        <v>#DIV/0!</v>
      </c>
      <c r="K218" s="6" t="e">
        <f>(VLOOKUP(G218,'Vehicle Factors'!$G$2:$J$352,2,FALSE)*J218)+((VLOOKUP(G218,'Vehicle Factors'!$G$2:$J$352,3,FALSE)*H218*25/1000)+(VLOOKUP(G218,'Vehicle Factors'!$G$2:$J$352,4,FALSE)*H218*298/1000))</f>
        <v>#N/A</v>
      </c>
      <c r="L218" s="6" t="e">
        <f t="shared" si="15"/>
        <v>#N/A</v>
      </c>
    </row>
    <row r="219" spans="1:12">
      <c r="A219" s="3"/>
      <c r="B219" s="3"/>
      <c r="C219" s="3"/>
      <c r="D219" s="4"/>
      <c r="E219" s="4"/>
      <c r="F219" s="10" t="str">
        <f t="shared" si="16"/>
        <v xml:space="preserve"> </v>
      </c>
      <c r="G219" s="10" t="str">
        <f t="shared" si="17"/>
        <v xml:space="preserve">  </v>
      </c>
      <c r="H219" s="3"/>
      <c r="I219" s="3"/>
      <c r="J219" s="6" t="e">
        <f t="shared" si="14"/>
        <v>#DIV/0!</v>
      </c>
      <c r="K219" s="6" t="e">
        <f>(VLOOKUP(G219,'Vehicle Factors'!$G$2:$J$352,2,FALSE)*J219)+((VLOOKUP(G219,'Vehicle Factors'!$G$2:$J$352,3,FALSE)*H219*25/1000)+(VLOOKUP(G219,'Vehicle Factors'!$G$2:$J$352,4,FALSE)*H219*298/1000))</f>
        <v>#N/A</v>
      </c>
      <c r="L219" s="6" t="e">
        <f t="shared" si="15"/>
        <v>#N/A</v>
      </c>
    </row>
    <row r="220" spans="1:12">
      <c r="A220" s="3"/>
      <c r="B220" s="3"/>
      <c r="C220" s="3"/>
      <c r="D220" s="4"/>
      <c r="E220" s="4"/>
      <c r="F220" s="10" t="str">
        <f t="shared" si="16"/>
        <v xml:space="preserve"> </v>
      </c>
      <c r="G220" s="10" t="str">
        <f t="shared" si="17"/>
        <v xml:space="preserve">  </v>
      </c>
      <c r="H220" s="3"/>
      <c r="I220" s="3"/>
      <c r="J220" s="6" t="e">
        <f t="shared" si="14"/>
        <v>#DIV/0!</v>
      </c>
      <c r="K220" s="6" t="e">
        <f>(VLOOKUP(G220,'Vehicle Factors'!$G$2:$J$352,2,FALSE)*J220)+((VLOOKUP(G220,'Vehicle Factors'!$G$2:$J$352,3,FALSE)*H220*25/1000)+(VLOOKUP(G220,'Vehicle Factors'!$G$2:$J$352,4,FALSE)*H220*298/1000))</f>
        <v>#N/A</v>
      </c>
      <c r="L220" s="6" t="e">
        <f t="shared" si="15"/>
        <v>#N/A</v>
      </c>
    </row>
    <row r="221" spans="1:12">
      <c r="A221" s="3"/>
      <c r="B221" s="3"/>
      <c r="C221" s="3"/>
      <c r="D221" s="4"/>
      <c r="E221" s="4"/>
      <c r="F221" s="10" t="str">
        <f t="shared" si="16"/>
        <v xml:space="preserve"> </v>
      </c>
      <c r="G221" s="10" t="str">
        <f t="shared" si="17"/>
        <v xml:space="preserve">  </v>
      </c>
      <c r="H221" s="3"/>
      <c r="I221" s="3"/>
      <c r="J221" s="6" t="e">
        <f t="shared" si="14"/>
        <v>#DIV/0!</v>
      </c>
      <c r="K221" s="6" t="e">
        <f>(VLOOKUP(G221,'Vehicle Factors'!$G$2:$J$352,2,FALSE)*J221)+((VLOOKUP(G221,'Vehicle Factors'!$G$2:$J$352,3,FALSE)*H221*25/1000)+(VLOOKUP(G221,'Vehicle Factors'!$G$2:$J$352,4,FALSE)*H221*298/1000))</f>
        <v>#N/A</v>
      </c>
      <c r="L221" s="6" t="e">
        <f t="shared" si="15"/>
        <v>#N/A</v>
      </c>
    </row>
    <row r="222" spans="1:12">
      <c r="A222" s="3"/>
      <c r="B222" s="3"/>
      <c r="C222" s="3"/>
      <c r="D222" s="4"/>
      <c r="E222" s="4"/>
      <c r="F222" s="10" t="str">
        <f t="shared" si="16"/>
        <v xml:space="preserve"> </v>
      </c>
      <c r="G222" s="10" t="str">
        <f t="shared" si="17"/>
        <v xml:space="preserve">  </v>
      </c>
      <c r="H222" s="3"/>
      <c r="I222" s="3"/>
      <c r="J222" s="6" t="e">
        <f t="shared" si="14"/>
        <v>#DIV/0!</v>
      </c>
      <c r="K222" s="6" t="e">
        <f>(VLOOKUP(G222,'Vehicle Factors'!$G$2:$J$352,2,FALSE)*J222)+((VLOOKUP(G222,'Vehicle Factors'!$G$2:$J$352,3,FALSE)*H222*25/1000)+(VLOOKUP(G222,'Vehicle Factors'!$G$2:$J$352,4,FALSE)*H222*298/1000))</f>
        <v>#N/A</v>
      </c>
      <c r="L222" s="6" t="e">
        <f t="shared" si="15"/>
        <v>#N/A</v>
      </c>
    </row>
    <row r="223" spans="1:12">
      <c r="A223" s="3"/>
      <c r="B223" s="3"/>
      <c r="C223" s="3"/>
      <c r="D223" s="4"/>
      <c r="E223" s="4"/>
      <c r="F223" s="10" t="str">
        <f t="shared" si="16"/>
        <v xml:space="preserve"> </v>
      </c>
      <c r="G223" s="10" t="str">
        <f t="shared" si="17"/>
        <v xml:space="preserve">  </v>
      </c>
      <c r="H223" s="3"/>
      <c r="I223" s="3"/>
      <c r="J223" s="6" t="e">
        <f t="shared" si="14"/>
        <v>#DIV/0!</v>
      </c>
      <c r="K223" s="6" t="e">
        <f>(VLOOKUP(G223,'Vehicle Factors'!$G$2:$J$352,2,FALSE)*J223)+((VLOOKUP(G223,'Vehicle Factors'!$G$2:$J$352,3,FALSE)*H223*25/1000)+(VLOOKUP(G223,'Vehicle Factors'!$G$2:$J$352,4,FALSE)*H223*298/1000))</f>
        <v>#N/A</v>
      </c>
      <c r="L223" s="6" t="e">
        <f t="shared" si="15"/>
        <v>#N/A</v>
      </c>
    </row>
    <row r="224" spans="1:12">
      <c r="A224" s="3"/>
      <c r="B224" s="3"/>
      <c r="C224" s="3"/>
      <c r="D224" s="4"/>
      <c r="E224" s="4"/>
      <c r="F224" s="10" t="str">
        <f t="shared" si="16"/>
        <v xml:space="preserve"> </v>
      </c>
      <c r="G224" s="10" t="str">
        <f t="shared" si="17"/>
        <v xml:space="preserve">  </v>
      </c>
      <c r="H224" s="3"/>
      <c r="I224" s="3"/>
      <c r="J224" s="6" t="e">
        <f t="shared" si="14"/>
        <v>#DIV/0!</v>
      </c>
      <c r="K224" s="6" t="e">
        <f>(VLOOKUP(G224,'Vehicle Factors'!$G$2:$J$352,2,FALSE)*J224)+((VLOOKUP(G224,'Vehicle Factors'!$G$2:$J$352,3,FALSE)*H224*25/1000)+(VLOOKUP(G224,'Vehicle Factors'!$G$2:$J$352,4,FALSE)*H224*298/1000))</f>
        <v>#N/A</v>
      </c>
      <c r="L224" s="6" t="e">
        <f t="shared" si="15"/>
        <v>#N/A</v>
      </c>
    </row>
    <row r="225" spans="1:12">
      <c r="A225" s="3"/>
      <c r="B225" s="3"/>
      <c r="C225" s="3"/>
      <c r="D225" s="4"/>
      <c r="E225" s="4"/>
      <c r="F225" s="10" t="str">
        <f t="shared" si="16"/>
        <v xml:space="preserve"> </v>
      </c>
      <c r="G225" s="10" t="str">
        <f t="shared" si="17"/>
        <v xml:space="preserve">  </v>
      </c>
      <c r="H225" s="3"/>
      <c r="I225" s="3"/>
      <c r="J225" s="6" t="e">
        <f t="shared" si="14"/>
        <v>#DIV/0!</v>
      </c>
      <c r="K225" s="6" t="e">
        <f>(VLOOKUP(G225,'Vehicle Factors'!$G$2:$J$352,2,FALSE)*J225)+((VLOOKUP(G225,'Vehicle Factors'!$G$2:$J$352,3,FALSE)*H225*25/1000)+(VLOOKUP(G225,'Vehicle Factors'!$G$2:$J$352,4,FALSE)*H225*298/1000))</f>
        <v>#N/A</v>
      </c>
      <c r="L225" s="6" t="e">
        <f t="shared" si="15"/>
        <v>#N/A</v>
      </c>
    </row>
    <row r="226" spans="1:12">
      <c r="A226" s="3"/>
      <c r="B226" s="3"/>
      <c r="C226" s="3"/>
      <c r="D226" s="4"/>
      <c r="E226" s="4"/>
      <c r="F226" s="10" t="str">
        <f t="shared" si="16"/>
        <v xml:space="preserve"> </v>
      </c>
      <c r="G226" s="10" t="str">
        <f t="shared" si="17"/>
        <v xml:space="preserve">  </v>
      </c>
      <c r="H226" s="3"/>
      <c r="I226" s="3"/>
      <c r="J226" s="6" t="e">
        <f t="shared" si="14"/>
        <v>#DIV/0!</v>
      </c>
      <c r="K226" s="6" t="e">
        <f>(VLOOKUP(G226,'Vehicle Factors'!$G$2:$J$352,2,FALSE)*J226)+((VLOOKUP(G226,'Vehicle Factors'!$G$2:$J$352,3,FALSE)*H226*25/1000)+(VLOOKUP(G226,'Vehicle Factors'!$G$2:$J$352,4,FALSE)*H226*298/1000))</f>
        <v>#N/A</v>
      </c>
      <c r="L226" s="6" t="e">
        <f t="shared" si="15"/>
        <v>#N/A</v>
      </c>
    </row>
    <row r="227" spans="1:12">
      <c r="A227" s="3"/>
      <c r="B227" s="3"/>
      <c r="C227" s="3"/>
      <c r="D227" s="4"/>
      <c r="E227" s="4"/>
      <c r="F227" s="10" t="str">
        <f t="shared" si="16"/>
        <v xml:space="preserve"> </v>
      </c>
      <c r="G227" s="10" t="str">
        <f t="shared" si="17"/>
        <v xml:space="preserve">  </v>
      </c>
      <c r="H227" s="3"/>
      <c r="I227" s="3"/>
      <c r="J227" s="6" t="e">
        <f t="shared" si="14"/>
        <v>#DIV/0!</v>
      </c>
      <c r="K227" s="6" t="e">
        <f>(VLOOKUP(G227,'Vehicle Factors'!$G$2:$J$352,2,FALSE)*J227)+((VLOOKUP(G227,'Vehicle Factors'!$G$2:$J$352,3,FALSE)*H227*25/1000)+(VLOOKUP(G227,'Vehicle Factors'!$G$2:$J$352,4,FALSE)*H227*298/1000))</f>
        <v>#N/A</v>
      </c>
      <c r="L227" s="6" t="e">
        <f t="shared" si="15"/>
        <v>#N/A</v>
      </c>
    </row>
    <row r="228" spans="1:12">
      <c r="A228" s="3"/>
      <c r="B228" s="3"/>
      <c r="C228" s="3"/>
      <c r="D228" s="4"/>
      <c r="E228" s="4"/>
      <c r="F228" s="10" t="str">
        <f t="shared" si="16"/>
        <v xml:space="preserve"> </v>
      </c>
      <c r="G228" s="10" t="str">
        <f t="shared" si="17"/>
        <v xml:space="preserve">  </v>
      </c>
      <c r="H228" s="3"/>
      <c r="I228" s="3"/>
      <c r="J228" s="6" t="e">
        <f t="shared" si="14"/>
        <v>#DIV/0!</v>
      </c>
      <c r="K228" s="6" t="e">
        <f>(VLOOKUP(G228,'Vehicle Factors'!$G$2:$J$352,2,FALSE)*J228)+((VLOOKUP(G228,'Vehicle Factors'!$G$2:$J$352,3,FALSE)*H228*25/1000)+(VLOOKUP(G228,'Vehicle Factors'!$G$2:$J$352,4,FALSE)*H228*298/1000))</f>
        <v>#N/A</v>
      </c>
      <c r="L228" s="6" t="e">
        <f t="shared" si="15"/>
        <v>#N/A</v>
      </c>
    </row>
    <row r="229" spans="1:12">
      <c r="A229" s="3"/>
      <c r="B229" s="3"/>
      <c r="C229" s="3"/>
      <c r="D229" s="4"/>
      <c r="E229" s="4"/>
      <c r="F229" s="10" t="str">
        <f t="shared" si="16"/>
        <v xml:space="preserve"> </v>
      </c>
      <c r="G229" s="10" t="str">
        <f t="shared" si="17"/>
        <v xml:space="preserve">  </v>
      </c>
      <c r="H229" s="3"/>
      <c r="I229" s="3"/>
      <c r="J229" s="6" t="e">
        <f t="shared" si="14"/>
        <v>#DIV/0!</v>
      </c>
      <c r="K229" s="6" t="e">
        <f>(VLOOKUP(G229,'Vehicle Factors'!$G$2:$J$352,2,FALSE)*J229)+((VLOOKUP(G229,'Vehicle Factors'!$G$2:$J$352,3,FALSE)*H229*25/1000)+(VLOOKUP(G229,'Vehicle Factors'!$G$2:$J$352,4,FALSE)*H229*298/1000))</f>
        <v>#N/A</v>
      </c>
      <c r="L229" s="6" t="e">
        <f t="shared" si="15"/>
        <v>#N/A</v>
      </c>
    </row>
    <row r="230" spans="1:12">
      <c r="A230" s="3"/>
      <c r="B230" s="3"/>
      <c r="C230" s="3"/>
      <c r="D230" s="4"/>
      <c r="E230" s="4"/>
      <c r="F230" s="10" t="str">
        <f t="shared" si="16"/>
        <v xml:space="preserve"> </v>
      </c>
      <c r="G230" s="10" t="str">
        <f t="shared" si="17"/>
        <v xml:space="preserve">  </v>
      </c>
      <c r="H230" s="3"/>
      <c r="I230" s="3"/>
      <c r="J230" s="6" t="e">
        <f t="shared" si="14"/>
        <v>#DIV/0!</v>
      </c>
      <c r="K230" s="6" t="e">
        <f>(VLOOKUP(G230,'Vehicle Factors'!$G$2:$J$352,2,FALSE)*J230)+((VLOOKUP(G230,'Vehicle Factors'!$G$2:$J$352,3,FALSE)*H230*25/1000)+(VLOOKUP(G230,'Vehicle Factors'!$G$2:$J$352,4,FALSE)*H230*298/1000))</f>
        <v>#N/A</v>
      </c>
      <c r="L230" s="6" t="e">
        <f t="shared" si="15"/>
        <v>#N/A</v>
      </c>
    </row>
    <row r="231" spans="1:12">
      <c r="A231" s="3"/>
      <c r="B231" s="3"/>
      <c r="C231" s="3"/>
      <c r="D231" s="4"/>
      <c r="E231" s="4"/>
      <c r="F231" s="10" t="str">
        <f t="shared" si="16"/>
        <v xml:space="preserve"> </v>
      </c>
      <c r="G231" s="10" t="str">
        <f t="shared" si="17"/>
        <v xml:space="preserve">  </v>
      </c>
      <c r="H231" s="3"/>
      <c r="I231" s="3"/>
      <c r="J231" s="6" t="e">
        <f t="shared" si="14"/>
        <v>#DIV/0!</v>
      </c>
      <c r="K231" s="6" t="e">
        <f>(VLOOKUP(G231,'Vehicle Factors'!$G$2:$J$352,2,FALSE)*J231)+((VLOOKUP(G231,'Vehicle Factors'!$G$2:$J$352,3,FALSE)*H231*25/1000)+(VLOOKUP(G231,'Vehicle Factors'!$G$2:$J$352,4,FALSE)*H231*298/1000))</f>
        <v>#N/A</v>
      </c>
      <c r="L231" s="6" t="e">
        <f t="shared" si="15"/>
        <v>#N/A</v>
      </c>
    </row>
    <row r="232" spans="1:12">
      <c r="A232" s="3"/>
      <c r="B232" s="3"/>
      <c r="C232" s="3"/>
      <c r="D232" s="4"/>
      <c r="E232" s="4"/>
      <c r="F232" s="10" t="str">
        <f t="shared" si="16"/>
        <v xml:space="preserve"> </v>
      </c>
      <c r="G232" s="10" t="str">
        <f t="shared" si="17"/>
        <v xml:space="preserve">  </v>
      </c>
      <c r="H232" s="3"/>
      <c r="I232" s="3"/>
      <c r="J232" s="6" t="e">
        <f t="shared" si="14"/>
        <v>#DIV/0!</v>
      </c>
      <c r="K232" s="6" t="e">
        <f>(VLOOKUP(G232,'Vehicle Factors'!$G$2:$J$352,2,FALSE)*J232)+((VLOOKUP(G232,'Vehicle Factors'!$G$2:$J$352,3,FALSE)*H232*25/1000)+(VLOOKUP(G232,'Vehicle Factors'!$G$2:$J$352,4,FALSE)*H232*298/1000))</f>
        <v>#N/A</v>
      </c>
      <c r="L232" s="6" t="e">
        <f t="shared" si="15"/>
        <v>#N/A</v>
      </c>
    </row>
    <row r="233" spans="1:12">
      <c r="A233" s="3"/>
      <c r="B233" s="3"/>
      <c r="C233" s="3"/>
      <c r="D233" s="4"/>
      <c r="E233" s="4"/>
      <c r="F233" s="10" t="str">
        <f t="shared" si="16"/>
        <v xml:space="preserve"> </v>
      </c>
      <c r="G233" s="10" t="str">
        <f t="shared" si="17"/>
        <v xml:space="preserve">  </v>
      </c>
      <c r="H233" s="3"/>
      <c r="I233" s="3"/>
      <c r="J233" s="6" t="e">
        <f t="shared" si="14"/>
        <v>#DIV/0!</v>
      </c>
      <c r="K233" s="6" t="e">
        <f>(VLOOKUP(G233,'Vehicle Factors'!$G$2:$J$352,2,FALSE)*J233)+((VLOOKUP(G233,'Vehicle Factors'!$G$2:$J$352,3,FALSE)*H233*25/1000)+(VLOOKUP(G233,'Vehicle Factors'!$G$2:$J$352,4,FALSE)*H233*298/1000))</f>
        <v>#N/A</v>
      </c>
      <c r="L233" s="6" t="e">
        <f t="shared" si="15"/>
        <v>#N/A</v>
      </c>
    </row>
    <row r="234" spans="1:12">
      <c r="A234" s="3"/>
      <c r="B234" s="3"/>
      <c r="C234" s="3"/>
      <c r="D234" s="4"/>
      <c r="E234" s="4"/>
      <c r="F234" s="10" t="str">
        <f t="shared" si="16"/>
        <v xml:space="preserve"> </v>
      </c>
      <c r="G234" s="10" t="str">
        <f t="shared" si="17"/>
        <v xml:space="preserve">  </v>
      </c>
      <c r="H234" s="3"/>
      <c r="I234" s="3"/>
      <c r="J234" s="6" t="e">
        <f t="shared" si="14"/>
        <v>#DIV/0!</v>
      </c>
      <c r="K234" s="6" t="e">
        <f>(VLOOKUP(G234,'Vehicle Factors'!$G$2:$J$352,2,FALSE)*J234)+((VLOOKUP(G234,'Vehicle Factors'!$G$2:$J$352,3,FALSE)*H234*25/1000)+(VLOOKUP(G234,'Vehicle Factors'!$G$2:$J$352,4,FALSE)*H234*298/1000))</f>
        <v>#N/A</v>
      </c>
      <c r="L234" s="6" t="e">
        <f t="shared" si="15"/>
        <v>#N/A</v>
      </c>
    </row>
    <row r="235" spans="1:12">
      <c r="A235" s="3"/>
      <c r="B235" s="3"/>
      <c r="C235" s="3"/>
      <c r="D235" s="4"/>
      <c r="E235" s="4"/>
      <c r="F235" s="10" t="str">
        <f t="shared" si="16"/>
        <v xml:space="preserve"> </v>
      </c>
      <c r="G235" s="10" t="str">
        <f t="shared" si="17"/>
        <v xml:space="preserve">  </v>
      </c>
      <c r="H235" s="3"/>
      <c r="I235" s="3"/>
      <c r="J235" s="6" t="e">
        <f t="shared" si="14"/>
        <v>#DIV/0!</v>
      </c>
      <c r="K235" s="6" t="e">
        <f>(VLOOKUP(G235,'Vehicle Factors'!$G$2:$J$352,2,FALSE)*J235)+((VLOOKUP(G235,'Vehicle Factors'!$G$2:$J$352,3,FALSE)*H235*25/1000)+(VLOOKUP(G235,'Vehicle Factors'!$G$2:$J$352,4,FALSE)*H235*298/1000))</f>
        <v>#N/A</v>
      </c>
      <c r="L235" s="6" t="e">
        <f t="shared" si="15"/>
        <v>#N/A</v>
      </c>
    </row>
    <row r="236" spans="1:12">
      <c r="A236" s="3"/>
      <c r="B236" s="3"/>
      <c r="C236" s="3"/>
      <c r="D236" s="4"/>
      <c r="E236" s="4"/>
      <c r="F236" s="10" t="str">
        <f t="shared" si="16"/>
        <v xml:space="preserve"> </v>
      </c>
      <c r="G236" s="10" t="str">
        <f t="shared" si="17"/>
        <v xml:space="preserve">  </v>
      </c>
      <c r="H236" s="3"/>
      <c r="I236" s="3"/>
      <c r="J236" s="6" t="e">
        <f t="shared" si="14"/>
        <v>#DIV/0!</v>
      </c>
      <c r="K236" s="6" t="e">
        <f>(VLOOKUP(G236,'Vehicle Factors'!$G$2:$J$352,2,FALSE)*J236)+((VLOOKUP(G236,'Vehicle Factors'!$G$2:$J$352,3,FALSE)*H236*25/1000)+(VLOOKUP(G236,'Vehicle Factors'!$G$2:$J$352,4,FALSE)*H236*298/1000))</f>
        <v>#N/A</v>
      </c>
      <c r="L236" s="6" t="e">
        <f t="shared" si="15"/>
        <v>#N/A</v>
      </c>
    </row>
    <row r="237" spans="1:12">
      <c r="A237" s="3"/>
      <c r="B237" s="3"/>
      <c r="C237" s="3"/>
      <c r="D237" s="4"/>
      <c r="E237" s="4"/>
      <c r="F237" s="10" t="str">
        <f t="shared" si="16"/>
        <v xml:space="preserve"> </v>
      </c>
      <c r="G237" s="10" t="str">
        <f t="shared" si="17"/>
        <v xml:space="preserve">  </v>
      </c>
      <c r="H237" s="3"/>
      <c r="I237" s="3"/>
      <c r="J237" s="6" t="e">
        <f t="shared" si="14"/>
        <v>#DIV/0!</v>
      </c>
      <c r="K237" s="6" t="e">
        <f>(VLOOKUP(G237,'Vehicle Factors'!$G$2:$J$352,2,FALSE)*J237)+((VLOOKUP(G237,'Vehicle Factors'!$G$2:$J$352,3,FALSE)*H237*25/1000)+(VLOOKUP(G237,'Vehicle Factors'!$G$2:$J$352,4,FALSE)*H237*298/1000))</f>
        <v>#N/A</v>
      </c>
      <c r="L237" s="6" t="e">
        <f t="shared" si="15"/>
        <v>#N/A</v>
      </c>
    </row>
    <row r="238" spans="1:12">
      <c r="A238" s="3"/>
      <c r="B238" s="3"/>
      <c r="C238" s="3"/>
      <c r="D238" s="4"/>
      <c r="E238" s="4"/>
      <c r="F238" s="10" t="str">
        <f t="shared" si="16"/>
        <v xml:space="preserve"> </v>
      </c>
      <c r="G238" s="10" t="str">
        <f t="shared" si="17"/>
        <v xml:space="preserve">  </v>
      </c>
      <c r="H238" s="3"/>
      <c r="I238" s="3"/>
      <c r="J238" s="6" t="e">
        <f t="shared" si="14"/>
        <v>#DIV/0!</v>
      </c>
      <c r="K238" s="6" t="e">
        <f>(VLOOKUP(G238,'Vehicle Factors'!$G$2:$J$352,2,FALSE)*J238)+((VLOOKUP(G238,'Vehicle Factors'!$G$2:$J$352,3,FALSE)*H238*25/1000)+(VLOOKUP(G238,'Vehicle Factors'!$G$2:$J$352,4,FALSE)*H238*298/1000))</f>
        <v>#N/A</v>
      </c>
      <c r="L238" s="6" t="e">
        <f t="shared" si="15"/>
        <v>#N/A</v>
      </c>
    </row>
    <row r="239" spans="1:12">
      <c r="A239" s="3"/>
      <c r="B239" s="3"/>
      <c r="C239" s="3"/>
      <c r="D239" s="4"/>
      <c r="E239" s="4"/>
      <c r="F239" s="10" t="str">
        <f t="shared" si="16"/>
        <v xml:space="preserve"> </v>
      </c>
      <c r="G239" s="10" t="str">
        <f t="shared" si="17"/>
        <v xml:space="preserve">  </v>
      </c>
      <c r="H239" s="3"/>
      <c r="I239" s="3"/>
      <c r="J239" s="6" t="e">
        <f t="shared" si="14"/>
        <v>#DIV/0!</v>
      </c>
      <c r="K239" s="6" t="e">
        <f>(VLOOKUP(G239,'Vehicle Factors'!$G$2:$J$352,2,FALSE)*J239)+((VLOOKUP(G239,'Vehicle Factors'!$G$2:$J$352,3,FALSE)*H239*25/1000)+(VLOOKUP(G239,'Vehicle Factors'!$G$2:$J$352,4,FALSE)*H239*298/1000))</f>
        <v>#N/A</v>
      </c>
      <c r="L239" s="6" t="e">
        <f t="shared" si="15"/>
        <v>#N/A</v>
      </c>
    </row>
    <row r="240" spans="1:12">
      <c r="A240" s="3"/>
      <c r="B240" s="3"/>
      <c r="C240" s="3"/>
      <c r="D240" s="4"/>
      <c r="E240" s="4"/>
      <c r="F240" s="10" t="str">
        <f t="shared" si="16"/>
        <v xml:space="preserve"> </v>
      </c>
      <c r="G240" s="10" t="str">
        <f t="shared" si="17"/>
        <v xml:space="preserve">  </v>
      </c>
      <c r="H240" s="3"/>
      <c r="I240" s="3"/>
      <c r="J240" s="6" t="e">
        <f t="shared" si="14"/>
        <v>#DIV/0!</v>
      </c>
      <c r="K240" s="6" t="e">
        <f>(VLOOKUP(G240,'Vehicle Factors'!$G$2:$J$352,2,FALSE)*J240)+((VLOOKUP(G240,'Vehicle Factors'!$G$2:$J$352,3,FALSE)*H240*25/1000)+(VLOOKUP(G240,'Vehicle Factors'!$G$2:$J$352,4,FALSE)*H240*298/1000))</f>
        <v>#N/A</v>
      </c>
      <c r="L240" s="6" t="e">
        <f t="shared" si="15"/>
        <v>#N/A</v>
      </c>
    </row>
    <row r="241" spans="1:12">
      <c r="A241" s="3"/>
      <c r="B241" s="3"/>
      <c r="C241" s="3"/>
      <c r="D241" s="4"/>
      <c r="E241" s="4"/>
      <c r="F241" s="10" t="str">
        <f t="shared" si="16"/>
        <v xml:space="preserve"> </v>
      </c>
      <c r="G241" s="10" t="str">
        <f t="shared" si="17"/>
        <v xml:space="preserve">  </v>
      </c>
      <c r="H241" s="3"/>
      <c r="I241" s="3"/>
      <c r="J241" s="6" t="e">
        <f t="shared" si="14"/>
        <v>#DIV/0!</v>
      </c>
      <c r="K241" s="6" t="e">
        <f>(VLOOKUP(G241,'Vehicle Factors'!$G$2:$J$352,2,FALSE)*J241)+((VLOOKUP(G241,'Vehicle Factors'!$G$2:$J$352,3,FALSE)*H241*25/1000)+(VLOOKUP(G241,'Vehicle Factors'!$G$2:$J$352,4,FALSE)*H241*298/1000))</f>
        <v>#N/A</v>
      </c>
      <c r="L241" s="6" t="e">
        <f t="shared" si="15"/>
        <v>#N/A</v>
      </c>
    </row>
    <row r="242" spans="1:12">
      <c r="A242" s="3"/>
      <c r="B242" s="3"/>
      <c r="C242" s="3"/>
      <c r="D242" s="4"/>
      <c r="E242" s="4"/>
      <c r="F242" s="10" t="str">
        <f t="shared" si="16"/>
        <v xml:space="preserve"> </v>
      </c>
      <c r="G242" s="10" t="str">
        <f t="shared" si="17"/>
        <v xml:space="preserve">  </v>
      </c>
      <c r="H242" s="3"/>
      <c r="I242" s="3"/>
      <c r="J242" s="6" t="e">
        <f t="shared" si="14"/>
        <v>#DIV/0!</v>
      </c>
      <c r="K242" s="6" t="e">
        <f>(VLOOKUP(G242,'Vehicle Factors'!$G$2:$J$352,2,FALSE)*J242)+((VLOOKUP(G242,'Vehicle Factors'!$G$2:$J$352,3,FALSE)*H242*25/1000)+(VLOOKUP(G242,'Vehicle Factors'!$G$2:$J$352,4,FALSE)*H242*298/1000))</f>
        <v>#N/A</v>
      </c>
      <c r="L242" s="6" t="e">
        <f t="shared" si="15"/>
        <v>#N/A</v>
      </c>
    </row>
    <row r="243" spans="1:12">
      <c r="A243" s="3"/>
      <c r="B243" s="3"/>
      <c r="C243" s="3"/>
      <c r="D243" s="4"/>
      <c r="E243" s="4"/>
      <c r="F243" s="10" t="str">
        <f t="shared" si="16"/>
        <v xml:space="preserve"> </v>
      </c>
      <c r="G243" s="10" t="str">
        <f t="shared" si="17"/>
        <v xml:space="preserve">  </v>
      </c>
      <c r="H243" s="3"/>
      <c r="I243" s="3"/>
      <c r="J243" s="6" t="e">
        <f t="shared" si="14"/>
        <v>#DIV/0!</v>
      </c>
      <c r="K243" s="6" t="e">
        <f>(VLOOKUP(G243,'Vehicle Factors'!$G$2:$J$352,2,FALSE)*J243)+((VLOOKUP(G243,'Vehicle Factors'!$G$2:$J$352,3,FALSE)*H243*25/1000)+(VLOOKUP(G243,'Vehicle Factors'!$G$2:$J$352,4,FALSE)*H243*298/1000))</f>
        <v>#N/A</v>
      </c>
      <c r="L243" s="6" t="e">
        <f t="shared" si="15"/>
        <v>#N/A</v>
      </c>
    </row>
    <row r="244" spans="1:12">
      <c r="A244" s="3"/>
      <c r="B244" s="3"/>
      <c r="C244" s="3"/>
      <c r="D244" s="4"/>
      <c r="E244" s="4"/>
      <c r="F244" s="10" t="str">
        <f t="shared" si="16"/>
        <v xml:space="preserve"> </v>
      </c>
      <c r="G244" s="10" t="str">
        <f t="shared" si="17"/>
        <v xml:space="preserve">  </v>
      </c>
      <c r="H244" s="3"/>
      <c r="I244" s="3"/>
      <c r="J244" s="6" t="e">
        <f t="shared" si="14"/>
        <v>#DIV/0!</v>
      </c>
      <c r="K244" s="6" t="e">
        <f>(VLOOKUP(G244,'Vehicle Factors'!$G$2:$J$352,2,FALSE)*J244)+((VLOOKUP(G244,'Vehicle Factors'!$G$2:$J$352,3,FALSE)*H244*25/1000)+(VLOOKUP(G244,'Vehicle Factors'!$G$2:$J$352,4,FALSE)*H244*298/1000))</f>
        <v>#N/A</v>
      </c>
      <c r="L244" s="6" t="e">
        <f t="shared" si="15"/>
        <v>#N/A</v>
      </c>
    </row>
    <row r="245" spans="1:12">
      <c r="A245" s="3"/>
      <c r="B245" s="3"/>
      <c r="C245" s="3"/>
      <c r="D245" s="4"/>
      <c r="E245" s="4"/>
      <c r="F245" s="10" t="str">
        <f t="shared" si="16"/>
        <v xml:space="preserve"> </v>
      </c>
      <c r="G245" s="10" t="str">
        <f t="shared" si="17"/>
        <v xml:space="preserve">  </v>
      </c>
      <c r="H245" s="3"/>
      <c r="I245" s="3"/>
      <c r="J245" s="6" t="e">
        <f t="shared" si="14"/>
        <v>#DIV/0!</v>
      </c>
      <c r="K245" s="6" t="e">
        <f>(VLOOKUP(G245,'Vehicle Factors'!$G$2:$J$352,2,FALSE)*J245)+((VLOOKUP(G245,'Vehicle Factors'!$G$2:$J$352,3,FALSE)*H245*25/1000)+(VLOOKUP(G245,'Vehicle Factors'!$G$2:$J$352,4,FALSE)*H245*298/1000))</f>
        <v>#N/A</v>
      </c>
      <c r="L245" s="6" t="e">
        <f t="shared" si="15"/>
        <v>#N/A</v>
      </c>
    </row>
    <row r="246" spans="1:12">
      <c r="A246" s="3"/>
      <c r="B246" s="3"/>
      <c r="C246" s="3"/>
      <c r="D246" s="4"/>
      <c r="E246" s="4"/>
      <c r="F246" s="10" t="str">
        <f t="shared" si="16"/>
        <v xml:space="preserve"> </v>
      </c>
      <c r="G246" s="10" t="str">
        <f t="shared" si="17"/>
        <v xml:space="preserve">  </v>
      </c>
      <c r="H246" s="3"/>
      <c r="I246" s="3"/>
      <c r="J246" s="6" t="e">
        <f t="shared" si="14"/>
        <v>#DIV/0!</v>
      </c>
      <c r="K246" s="6" t="e">
        <f>(VLOOKUP(G246,'Vehicle Factors'!$G$2:$J$352,2,FALSE)*J246)+((VLOOKUP(G246,'Vehicle Factors'!$G$2:$J$352,3,FALSE)*H246*25/1000)+(VLOOKUP(G246,'Vehicle Factors'!$G$2:$J$352,4,FALSE)*H246*298/1000))</f>
        <v>#N/A</v>
      </c>
      <c r="L246" s="6" t="e">
        <f t="shared" si="15"/>
        <v>#N/A</v>
      </c>
    </row>
    <row r="247" spans="1:12">
      <c r="A247" s="3"/>
      <c r="B247" s="3"/>
      <c r="C247" s="3"/>
      <c r="D247" s="4"/>
      <c r="E247" s="4"/>
      <c r="F247" s="10" t="str">
        <f t="shared" si="16"/>
        <v xml:space="preserve"> </v>
      </c>
      <c r="G247" s="10" t="str">
        <f t="shared" si="17"/>
        <v xml:space="preserve">  </v>
      </c>
      <c r="H247" s="3"/>
      <c r="I247" s="3"/>
      <c r="J247" s="6" t="e">
        <f t="shared" si="14"/>
        <v>#DIV/0!</v>
      </c>
      <c r="K247" s="6" t="e">
        <f>(VLOOKUP(G247,'Vehicle Factors'!$G$2:$J$352,2,FALSE)*J247)+((VLOOKUP(G247,'Vehicle Factors'!$G$2:$J$352,3,FALSE)*H247*25/1000)+(VLOOKUP(G247,'Vehicle Factors'!$G$2:$J$352,4,FALSE)*H247*298/1000))</f>
        <v>#N/A</v>
      </c>
      <c r="L247" s="6" t="e">
        <f t="shared" si="15"/>
        <v>#N/A</v>
      </c>
    </row>
    <row r="248" spans="1:12">
      <c r="A248" s="3"/>
      <c r="B248" s="3"/>
      <c r="C248" s="3"/>
      <c r="D248" s="4"/>
      <c r="E248" s="4"/>
      <c r="F248" s="10" t="str">
        <f t="shared" si="16"/>
        <v xml:space="preserve"> </v>
      </c>
      <c r="G248" s="10" t="str">
        <f t="shared" si="17"/>
        <v xml:space="preserve">  </v>
      </c>
      <c r="H248" s="3"/>
      <c r="I248" s="3"/>
      <c r="J248" s="6" t="e">
        <f t="shared" si="14"/>
        <v>#DIV/0!</v>
      </c>
      <c r="K248" s="6" t="e">
        <f>(VLOOKUP(G248,'Vehicle Factors'!$G$2:$J$352,2,FALSE)*J248)+((VLOOKUP(G248,'Vehicle Factors'!$G$2:$J$352,3,FALSE)*H248*25/1000)+(VLOOKUP(G248,'Vehicle Factors'!$G$2:$J$352,4,FALSE)*H248*298/1000))</f>
        <v>#N/A</v>
      </c>
      <c r="L248" s="6" t="e">
        <f t="shared" si="15"/>
        <v>#N/A</v>
      </c>
    </row>
    <row r="249" spans="1:12">
      <c r="A249" s="3"/>
      <c r="B249" s="3"/>
      <c r="C249" s="3"/>
      <c r="D249" s="4"/>
      <c r="E249" s="4"/>
      <c r="F249" s="10" t="str">
        <f t="shared" si="16"/>
        <v xml:space="preserve"> </v>
      </c>
      <c r="G249" s="10" t="str">
        <f t="shared" si="17"/>
        <v xml:space="preserve">  </v>
      </c>
      <c r="H249" s="3"/>
      <c r="I249" s="3"/>
      <c r="J249" s="6" t="e">
        <f t="shared" si="14"/>
        <v>#DIV/0!</v>
      </c>
      <c r="K249" s="6" t="e">
        <f>(VLOOKUP(G249,'Vehicle Factors'!$G$2:$J$352,2,FALSE)*J249)+((VLOOKUP(G249,'Vehicle Factors'!$G$2:$J$352,3,FALSE)*H249*25/1000)+(VLOOKUP(G249,'Vehicle Factors'!$G$2:$J$352,4,FALSE)*H249*298/1000))</f>
        <v>#N/A</v>
      </c>
      <c r="L249" s="6" t="e">
        <f t="shared" si="15"/>
        <v>#N/A</v>
      </c>
    </row>
    <row r="250" spans="1:12">
      <c r="A250" s="3"/>
      <c r="B250" s="3"/>
      <c r="C250" s="3"/>
      <c r="D250" s="4"/>
      <c r="E250" s="4"/>
      <c r="F250" s="10" t="str">
        <f t="shared" si="16"/>
        <v xml:space="preserve"> </v>
      </c>
      <c r="G250" s="10" t="str">
        <f t="shared" si="17"/>
        <v xml:space="preserve">  </v>
      </c>
      <c r="H250" s="3"/>
      <c r="I250" s="3"/>
      <c r="J250" s="6" t="e">
        <f t="shared" si="14"/>
        <v>#DIV/0!</v>
      </c>
      <c r="K250" s="6" t="e">
        <f>(VLOOKUP(G250,'Vehicle Factors'!$G$2:$J$352,2,FALSE)*J250)+((VLOOKUP(G250,'Vehicle Factors'!$G$2:$J$352,3,FALSE)*H250*25/1000)+(VLOOKUP(G250,'Vehicle Factors'!$G$2:$J$352,4,FALSE)*H250*298/1000))</f>
        <v>#N/A</v>
      </c>
      <c r="L250" s="6" t="e">
        <f t="shared" si="15"/>
        <v>#N/A</v>
      </c>
    </row>
    <row r="251" spans="1:12">
      <c r="A251" s="3"/>
      <c r="B251" s="3"/>
      <c r="C251" s="3"/>
      <c r="D251" s="4"/>
      <c r="E251" s="4"/>
      <c r="F251" s="10" t="str">
        <f t="shared" si="16"/>
        <v xml:space="preserve"> </v>
      </c>
      <c r="G251" s="10" t="str">
        <f t="shared" si="17"/>
        <v xml:space="preserve">  </v>
      </c>
      <c r="H251" s="3"/>
      <c r="I251" s="3"/>
      <c r="J251" s="6" t="e">
        <f t="shared" si="14"/>
        <v>#DIV/0!</v>
      </c>
      <c r="K251" s="6" t="e">
        <f>(VLOOKUP(G251,'Vehicle Factors'!$G$2:$J$352,2,FALSE)*J251)+((VLOOKUP(G251,'Vehicle Factors'!$G$2:$J$352,3,FALSE)*H251*25/1000)+(VLOOKUP(G251,'Vehicle Factors'!$G$2:$J$352,4,FALSE)*H251*298/1000))</f>
        <v>#N/A</v>
      </c>
      <c r="L251" s="6" t="e">
        <f t="shared" si="15"/>
        <v>#N/A</v>
      </c>
    </row>
    <row r="252" spans="1:12">
      <c r="A252" s="3"/>
      <c r="B252" s="3"/>
      <c r="C252" s="3"/>
      <c r="D252" s="4"/>
      <c r="E252" s="4"/>
      <c r="F252" s="10" t="str">
        <f t="shared" si="16"/>
        <v xml:space="preserve"> </v>
      </c>
      <c r="G252" s="10" t="str">
        <f t="shared" si="17"/>
        <v xml:space="preserve">  </v>
      </c>
      <c r="H252" s="3"/>
      <c r="I252" s="3"/>
      <c r="J252" s="6" t="e">
        <f t="shared" si="14"/>
        <v>#DIV/0!</v>
      </c>
      <c r="K252" s="6" t="e">
        <f>(VLOOKUP(G252,'Vehicle Factors'!$G$2:$J$352,2,FALSE)*J252)+((VLOOKUP(G252,'Vehicle Factors'!$G$2:$J$352,3,FALSE)*H252*25/1000)+(VLOOKUP(G252,'Vehicle Factors'!$G$2:$J$352,4,FALSE)*H252*298/1000))</f>
        <v>#N/A</v>
      </c>
      <c r="L252" s="6" t="e">
        <f t="shared" si="15"/>
        <v>#N/A</v>
      </c>
    </row>
    <row r="253" spans="1:12">
      <c r="A253" s="3"/>
      <c r="B253" s="3"/>
      <c r="C253" s="3"/>
      <c r="D253" s="4"/>
      <c r="E253" s="4"/>
      <c r="F253" s="10" t="str">
        <f t="shared" si="16"/>
        <v xml:space="preserve"> </v>
      </c>
      <c r="G253" s="10" t="str">
        <f t="shared" si="17"/>
        <v xml:space="preserve">  </v>
      </c>
      <c r="H253" s="3"/>
      <c r="I253" s="3"/>
      <c r="J253" s="6" t="e">
        <f t="shared" si="14"/>
        <v>#DIV/0!</v>
      </c>
      <c r="K253" s="6" t="e">
        <f>(VLOOKUP(G253,'Vehicle Factors'!$G$2:$J$352,2,FALSE)*J253)+((VLOOKUP(G253,'Vehicle Factors'!$G$2:$J$352,3,FALSE)*H253*25/1000)+(VLOOKUP(G253,'Vehicle Factors'!$G$2:$J$352,4,FALSE)*H253*298/1000))</f>
        <v>#N/A</v>
      </c>
      <c r="L253" s="6" t="e">
        <f t="shared" si="15"/>
        <v>#N/A</v>
      </c>
    </row>
    <row r="254" spans="1:12">
      <c r="A254" s="3"/>
      <c r="B254" s="3"/>
      <c r="C254" s="3"/>
      <c r="D254" s="4"/>
      <c r="E254" s="4"/>
      <c r="F254" s="10" t="str">
        <f t="shared" si="16"/>
        <v xml:space="preserve"> </v>
      </c>
      <c r="G254" s="10" t="str">
        <f t="shared" si="17"/>
        <v xml:space="preserve">  </v>
      </c>
      <c r="H254" s="3"/>
      <c r="I254" s="3"/>
      <c r="J254" s="6" t="e">
        <f t="shared" si="14"/>
        <v>#DIV/0!</v>
      </c>
      <c r="K254" s="6" t="e">
        <f>(VLOOKUP(G254,'Vehicle Factors'!$G$2:$J$352,2,FALSE)*J254)+((VLOOKUP(G254,'Vehicle Factors'!$G$2:$J$352,3,FALSE)*H254*25/1000)+(VLOOKUP(G254,'Vehicle Factors'!$G$2:$J$352,4,FALSE)*H254*298/1000))</f>
        <v>#N/A</v>
      </c>
      <c r="L254" s="6" t="e">
        <f t="shared" si="15"/>
        <v>#N/A</v>
      </c>
    </row>
    <row r="255" spans="1:12">
      <c r="A255" s="3"/>
      <c r="B255" s="3"/>
      <c r="C255" s="3"/>
      <c r="D255" s="4"/>
      <c r="E255" s="4"/>
      <c r="F255" s="10" t="str">
        <f t="shared" si="16"/>
        <v xml:space="preserve"> </v>
      </c>
      <c r="G255" s="10" t="str">
        <f t="shared" si="17"/>
        <v xml:space="preserve">  </v>
      </c>
      <c r="H255" s="3"/>
      <c r="I255" s="3"/>
      <c r="J255" s="6" t="e">
        <f t="shared" si="14"/>
        <v>#DIV/0!</v>
      </c>
      <c r="K255" s="6" t="e">
        <f>(VLOOKUP(G255,'Vehicle Factors'!$G$2:$J$352,2,FALSE)*J255)+((VLOOKUP(G255,'Vehicle Factors'!$G$2:$J$352,3,FALSE)*H255*25/1000)+(VLOOKUP(G255,'Vehicle Factors'!$G$2:$J$352,4,FALSE)*H255*298/1000))</f>
        <v>#N/A</v>
      </c>
      <c r="L255" s="6" t="e">
        <f t="shared" si="15"/>
        <v>#N/A</v>
      </c>
    </row>
    <row r="256" spans="1:12">
      <c r="A256" s="3"/>
      <c r="B256" s="3"/>
      <c r="C256" s="3"/>
      <c r="D256" s="4"/>
      <c r="E256" s="4"/>
      <c r="F256" s="10" t="str">
        <f t="shared" si="16"/>
        <v xml:space="preserve"> </v>
      </c>
      <c r="G256" s="10" t="str">
        <f t="shared" si="17"/>
        <v xml:space="preserve">  </v>
      </c>
      <c r="H256" s="3"/>
      <c r="I256" s="3"/>
      <c r="J256" s="6" t="e">
        <f t="shared" si="14"/>
        <v>#DIV/0!</v>
      </c>
      <c r="K256" s="6" t="e">
        <f>(VLOOKUP(G256,'Vehicle Factors'!$G$2:$J$352,2,FALSE)*J256)+((VLOOKUP(G256,'Vehicle Factors'!$G$2:$J$352,3,FALSE)*H256*25/1000)+(VLOOKUP(G256,'Vehicle Factors'!$G$2:$J$352,4,FALSE)*H256*298/1000))</f>
        <v>#N/A</v>
      </c>
      <c r="L256" s="6" t="e">
        <f t="shared" si="15"/>
        <v>#N/A</v>
      </c>
    </row>
    <row r="257" spans="1:12">
      <c r="A257" s="3"/>
      <c r="B257" s="3"/>
      <c r="C257" s="3"/>
      <c r="D257" s="4"/>
      <c r="E257" s="4"/>
      <c r="F257" s="10" t="str">
        <f t="shared" si="16"/>
        <v xml:space="preserve"> </v>
      </c>
      <c r="G257" s="10" t="str">
        <f t="shared" si="17"/>
        <v xml:space="preserve">  </v>
      </c>
      <c r="H257" s="3"/>
      <c r="I257" s="3"/>
      <c r="J257" s="6" t="e">
        <f t="shared" si="14"/>
        <v>#DIV/0!</v>
      </c>
      <c r="K257" s="6" t="e">
        <f>(VLOOKUP(G257,'Vehicle Factors'!$G$2:$J$352,2,FALSE)*J257)+((VLOOKUP(G257,'Vehicle Factors'!$G$2:$J$352,3,FALSE)*H257*25/1000)+(VLOOKUP(G257,'Vehicle Factors'!$G$2:$J$352,4,FALSE)*H257*298/1000))</f>
        <v>#N/A</v>
      </c>
      <c r="L257" s="6" t="e">
        <f t="shared" si="15"/>
        <v>#N/A</v>
      </c>
    </row>
    <row r="258" spans="1:12">
      <c r="A258" s="3"/>
      <c r="B258" s="3"/>
      <c r="C258" s="3"/>
      <c r="D258" s="4"/>
      <c r="E258" s="4"/>
      <c r="F258" s="10" t="str">
        <f t="shared" si="16"/>
        <v xml:space="preserve"> </v>
      </c>
      <c r="G258" s="10" t="str">
        <f t="shared" si="17"/>
        <v xml:space="preserve">  </v>
      </c>
      <c r="H258" s="3"/>
      <c r="I258" s="3"/>
      <c r="J258" s="6" t="e">
        <f t="shared" si="14"/>
        <v>#DIV/0!</v>
      </c>
      <c r="K258" s="6" t="e">
        <f>(VLOOKUP(G258,'Vehicle Factors'!$G$2:$J$352,2,FALSE)*J258)+((VLOOKUP(G258,'Vehicle Factors'!$G$2:$J$352,3,FALSE)*H258*25/1000)+(VLOOKUP(G258,'Vehicle Factors'!$G$2:$J$352,4,FALSE)*H258*298/1000))</f>
        <v>#N/A</v>
      </c>
      <c r="L258" s="6" t="e">
        <f t="shared" si="15"/>
        <v>#N/A</v>
      </c>
    </row>
    <row r="259" spans="1:12">
      <c r="A259" s="3"/>
      <c r="B259" s="3"/>
      <c r="C259" s="3"/>
      <c r="D259" s="4"/>
      <c r="E259" s="4"/>
      <c r="F259" s="10" t="str">
        <f t="shared" si="16"/>
        <v xml:space="preserve"> </v>
      </c>
      <c r="G259" s="10" t="str">
        <f t="shared" si="17"/>
        <v xml:space="preserve">  </v>
      </c>
      <c r="H259" s="3"/>
      <c r="I259" s="3"/>
      <c r="J259" s="6" t="e">
        <f t="shared" ref="J259:J322" si="18">H259/I259</f>
        <v>#DIV/0!</v>
      </c>
      <c r="K259" s="6" t="e">
        <f>(VLOOKUP(G259,'Vehicle Factors'!$G$2:$J$352,2,FALSE)*J259)+((VLOOKUP(G259,'Vehicle Factors'!$G$2:$J$352,3,FALSE)*H259*25/1000)+(VLOOKUP(G259,'Vehicle Factors'!$G$2:$J$352,4,FALSE)*H259*298/1000))</f>
        <v>#N/A</v>
      </c>
      <c r="L259" s="6" t="e">
        <f t="shared" ref="L259:L322" si="19">K259/1000</f>
        <v>#N/A</v>
      </c>
    </row>
    <row r="260" spans="1:12">
      <c r="A260" s="3"/>
      <c r="B260" s="3"/>
      <c r="C260" s="3"/>
      <c r="D260" s="4"/>
      <c r="E260" s="4"/>
      <c r="F260" s="10" t="str">
        <f t="shared" si="16"/>
        <v xml:space="preserve"> </v>
      </c>
      <c r="G260" s="10" t="str">
        <f t="shared" si="17"/>
        <v xml:space="preserve">  </v>
      </c>
      <c r="H260" s="3"/>
      <c r="I260" s="3"/>
      <c r="J260" s="6" t="e">
        <f t="shared" si="18"/>
        <v>#DIV/0!</v>
      </c>
      <c r="K260" s="6" t="e">
        <f>(VLOOKUP(G260,'Vehicle Factors'!$G$2:$J$352,2,FALSE)*J260)+((VLOOKUP(G260,'Vehicle Factors'!$G$2:$J$352,3,FALSE)*H260*25/1000)+(VLOOKUP(G260,'Vehicle Factors'!$G$2:$J$352,4,FALSE)*H260*298/1000))</f>
        <v>#N/A</v>
      </c>
      <c r="L260" s="6" t="e">
        <f t="shared" si="19"/>
        <v>#N/A</v>
      </c>
    </row>
    <row r="261" spans="1:12">
      <c r="A261" s="3"/>
      <c r="B261" s="3"/>
      <c r="C261" s="3"/>
      <c r="D261" s="4"/>
      <c r="E261" s="4"/>
      <c r="F261" s="10" t="str">
        <f t="shared" ref="F261:F324" si="20">D261&amp;" "&amp;E261</f>
        <v xml:space="preserve"> </v>
      </c>
      <c r="G261" s="10" t="str">
        <f t="shared" ref="G261:G324" si="21">F261&amp;" "&amp;C261</f>
        <v xml:space="preserve">  </v>
      </c>
      <c r="H261" s="3"/>
      <c r="I261" s="3"/>
      <c r="J261" s="6" t="e">
        <f t="shared" si="18"/>
        <v>#DIV/0!</v>
      </c>
      <c r="K261" s="6" t="e">
        <f>(VLOOKUP(G261,'Vehicle Factors'!$G$2:$J$352,2,FALSE)*J261)+((VLOOKUP(G261,'Vehicle Factors'!$G$2:$J$352,3,FALSE)*H261*25/1000)+(VLOOKUP(G261,'Vehicle Factors'!$G$2:$J$352,4,FALSE)*H261*298/1000))</f>
        <v>#N/A</v>
      </c>
      <c r="L261" s="6" t="e">
        <f t="shared" si="19"/>
        <v>#N/A</v>
      </c>
    </row>
    <row r="262" spans="1:12">
      <c r="A262" s="3"/>
      <c r="B262" s="3"/>
      <c r="C262" s="3"/>
      <c r="D262" s="4"/>
      <c r="E262" s="4"/>
      <c r="F262" s="10" t="str">
        <f t="shared" si="20"/>
        <v xml:space="preserve"> </v>
      </c>
      <c r="G262" s="10" t="str">
        <f t="shared" si="21"/>
        <v xml:space="preserve">  </v>
      </c>
      <c r="H262" s="3"/>
      <c r="I262" s="3"/>
      <c r="J262" s="6" t="e">
        <f t="shared" si="18"/>
        <v>#DIV/0!</v>
      </c>
      <c r="K262" s="6" t="e">
        <f>(VLOOKUP(G262,'Vehicle Factors'!$G$2:$J$352,2,FALSE)*J262)+((VLOOKUP(G262,'Vehicle Factors'!$G$2:$J$352,3,FALSE)*H262*25/1000)+(VLOOKUP(G262,'Vehicle Factors'!$G$2:$J$352,4,FALSE)*H262*298/1000))</f>
        <v>#N/A</v>
      </c>
      <c r="L262" s="6" t="e">
        <f t="shared" si="19"/>
        <v>#N/A</v>
      </c>
    </row>
    <row r="263" spans="1:12">
      <c r="A263" s="3"/>
      <c r="B263" s="3"/>
      <c r="C263" s="3"/>
      <c r="D263" s="4"/>
      <c r="E263" s="4"/>
      <c r="F263" s="10" t="str">
        <f t="shared" si="20"/>
        <v xml:space="preserve"> </v>
      </c>
      <c r="G263" s="10" t="str">
        <f t="shared" si="21"/>
        <v xml:space="preserve">  </v>
      </c>
      <c r="H263" s="3"/>
      <c r="I263" s="3"/>
      <c r="J263" s="6" t="e">
        <f t="shared" si="18"/>
        <v>#DIV/0!</v>
      </c>
      <c r="K263" s="6" t="e">
        <f>(VLOOKUP(G263,'Vehicle Factors'!$G$2:$J$352,2,FALSE)*J263)+((VLOOKUP(G263,'Vehicle Factors'!$G$2:$J$352,3,FALSE)*H263*25/1000)+(VLOOKUP(G263,'Vehicle Factors'!$G$2:$J$352,4,FALSE)*H263*298/1000))</f>
        <v>#N/A</v>
      </c>
      <c r="L263" s="6" t="e">
        <f t="shared" si="19"/>
        <v>#N/A</v>
      </c>
    </row>
    <row r="264" spans="1:12">
      <c r="A264" s="3"/>
      <c r="B264" s="3"/>
      <c r="C264" s="3"/>
      <c r="D264" s="4"/>
      <c r="E264" s="4"/>
      <c r="F264" s="10" t="str">
        <f t="shared" si="20"/>
        <v xml:space="preserve"> </v>
      </c>
      <c r="G264" s="10" t="str">
        <f t="shared" si="21"/>
        <v xml:space="preserve">  </v>
      </c>
      <c r="H264" s="3"/>
      <c r="I264" s="3"/>
      <c r="J264" s="6" t="e">
        <f t="shared" si="18"/>
        <v>#DIV/0!</v>
      </c>
      <c r="K264" s="6" t="e">
        <f>(VLOOKUP(G264,'Vehicle Factors'!$G$2:$J$352,2,FALSE)*J264)+((VLOOKUP(G264,'Vehicle Factors'!$G$2:$J$352,3,FALSE)*H264*25/1000)+(VLOOKUP(G264,'Vehicle Factors'!$G$2:$J$352,4,FALSE)*H264*298/1000))</f>
        <v>#N/A</v>
      </c>
      <c r="L264" s="6" t="e">
        <f t="shared" si="19"/>
        <v>#N/A</v>
      </c>
    </row>
    <row r="265" spans="1:12">
      <c r="A265" s="3"/>
      <c r="B265" s="3"/>
      <c r="C265" s="3"/>
      <c r="D265" s="4"/>
      <c r="E265" s="4"/>
      <c r="F265" s="10" t="str">
        <f t="shared" si="20"/>
        <v xml:space="preserve"> </v>
      </c>
      <c r="G265" s="10" t="str">
        <f t="shared" si="21"/>
        <v xml:space="preserve">  </v>
      </c>
      <c r="H265" s="3"/>
      <c r="I265" s="3"/>
      <c r="J265" s="6" t="e">
        <f t="shared" si="18"/>
        <v>#DIV/0!</v>
      </c>
      <c r="K265" s="6" t="e">
        <f>(VLOOKUP(G265,'Vehicle Factors'!$G$2:$J$352,2,FALSE)*J265)+((VLOOKUP(G265,'Vehicle Factors'!$G$2:$J$352,3,FALSE)*H265*25/1000)+(VLOOKUP(G265,'Vehicle Factors'!$G$2:$J$352,4,FALSE)*H265*298/1000))</f>
        <v>#N/A</v>
      </c>
      <c r="L265" s="6" t="e">
        <f t="shared" si="19"/>
        <v>#N/A</v>
      </c>
    </row>
    <row r="266" spans="1:12">
      <c r="A266" s="3"/>
      <c r="B266" s="3"/>
      <c r="C266" s="3"/>
      <c r="D266" s="4"/>
      <c r="E266" s="4"/>
      <c r="F266" s="10" t="str">
        <f t="shared" si="20"/>
        <v xml:space="preserve"> </v>
      </c>
      <c r="G266" s="10" t="str">
        <f t="shared" si="21"/>
        <v xml:space="preserve">  </v>
      </c>
      <c r="H266" s="3"/>
      <c r="I266" s="3"/>
      <c r="J266" s="6" t="e">
        <f t="shared" si="18"/>
        <v>#DIV/0!</v>
      </c>
      <c r="K266" s="6" t="e">
        <f>(VLOOKUP(G266,'Vehicle Factors'!$G$2:$J$352,2,FALSE)*J266)+((VLOOKUP(G266,'Vehicle Factors'!$G$2:$J$352,3,FALSE)*H266*25/1000)+(VLOOKUP(G266,'Vehicle Factors'!$G$2:$J$352,4,FALSE)*H266*298/1000))</f>
        <v>#N/A</v>
      </c>
      <c r="L266" s="6" t="e">
        <f t="shared" si="19"/>
        <v>#N/A</v>
      </c>
    </row>
    <row r="267" spans="1:12">
      <c r="A267" s="3"/>
      <c r="B267" s="3"/>
      <c r="C267" s="3"/>
      <c r="D267" s="4"/>
      <c r="E267" s="4"/>
      <c r="F267" s="10" t="str">
        <f t="shared" si="20"/>
        <v xml:space="preserve"> </v>
      </c>
      <c r="G267" s="10" t="str">
        <f t="shared" si="21"/>
        <v xml:space="preserve">  </v>
      </c>
      <c r="H267" s="3"/>
      <c r="I267" s="3"/>
      <c r="J267" s="6" t="e">
        <f t="shared" si="18"/>
        <v>#DIV/0!</v>
      </c>
      <c r="K267" s="6" t="e">
        <f>(VLOOKUP(G267,'Vehicle Factors'!$G$2:$J$352,2,FALSE)*J267)+((VLOOKUP(G267,'Vehicle Factors'!$G$2:$J$352,3,FALSE)*H267*25/1000)+(VLOOKUP(G267,'Vehicle Factors'!$G$2:$J$352,4,FALSE)*H267*298/1000))</f>
        <v>#N/A</v>
      </c>
      <c r="L267" s="6" t="e">
        <f t="shared" si="19"/>
        <v>#N/A</v>
      </c>
    </row>
    <row r="268" spans="1:12">
      <c r="A268" s="3"/>
      <c r="B268" s="3"/>
      <c r="C268" s="3"/>
      <c r="D268" s="4"/>
      <c r="E268" s="4"/>
      <c r="F268" s="10" t="str">
        <f t="shared" si="20"/>
        <v xml:space="preserve"> </v>
      </c>
      <c r="G268" s="10" t="str">
        <f t="shared" si="21"/>
        <v xml:space="preserve">  </v>
      </c>
      <c r="H268" s="3"/>
      <c r="I268" s="3"/>
      <c r="J268" s="6" t="e">
        <f t="shared" si="18"/>
        <v>#DIV/0!</v>
      </c>
      <c r="K268" s="6" t="e">
        <f>(VLOOKUP(G268,'Vehicle Factors'!$G$2:$J$352,2,FALSE)*J268)+((VLOOKUP(G268,'Vehicle Factors'!$G$2:$J$352,3,FALSE)*H268*25/1000)+(VLOOKUP(G268,'Vehicle Factors'!$G$2:$J$352,4,FALSE)*H268*298/1000))</f>
        <v>#N/A</v>
      </c>
      <c r="L268" s="6" t="e">
        <f t="shared" si="19"/>
        <v>#N/A</v>
      </c>
    </row>
    <row r="269" spans="1:12">
      <c r="A269" s="3"/>
      <c r="B269" s="3"/>
      <c r="C269" s="3"/>
      <c r="D269" s="4"/>
      <c r="E269" s="4"/>
      <c r="F269" s="10" t="str">
        <f t="shared" si="20"/>
        <v xml:space="preserve"> </v>
      </c>
      <c r="G269" s="10" t="str">
        <f t="shared" si="21"/>
        <v xml:space="preserve">  </v>
      </c>
      <c r="H269" s="3"/>
      <c r="I269" s="3"/>
      <c r="J269" s="6" t="e">
        <f t="shared" si="18"/>
        <v>#DIV/0!</v>
      </c>
      <c r="K269" s="6" t="e">
        <f>(VLOOKUP(G269,'Vehicle Factors'!$G$2:$J$352,2,FALSE)*J269)+((VLOOKUP(G269,'Vehicle Factors'!$G$2:$J$352,3,FALSE)*H269*25/1000)+(VLOOKUP(G269,'Vehicle Factors'!$G$2:$J$352,4,FALSE)*H269*298/1000))</f>
        <v>#N/A</v>
      </c>
      <c r="L269" s="6" t="e">
        <f t="shared" si="19"/>
        <v>#N/A</v>
      </c>
    </row>
    <row r="270" spans="1:12">
      <c r="A270" s="3"/>
      <c r="B270" s="3"/>
      <c r="C270" s="3"/>
      <c r="D270" s="4"/>
      <c r="E270" s="4"/>
      <c r="F270" s="10" t="str">
        <f t="shared" si="20"/>
        <v xml:space="preserve"> </v>
      </c>
      <c r="G270" s="10" t="str">
        <f t="shared" si="21"/>
        <v xml:space="preserve">  </v>
      </c>
      <c r="H270" s="3"/>
      <c r="I270" s="3"/>
      <c r="J270" s="6" t="e">
        <f t="shared" si="18"/>
        <v>#DIV/0!</v>
      </c>
      <c r="K270" s="6" t="e">
        <f>(VLOOKUP(G270,'Vehicle Factors'!$G$2:$J$352,2,FALSE)*J270)+((VLOOKUP(G270,'Vehicle Factors'!$G$2:$J$352,3,FALSE)*H270*25/1000)+(VLOOKUP(G270,'Vehicle Factors'!$G$2:$J$352,4,FALSE)*H270*298/1000))</f>
        <v>#N/A</v>
      </c>
      <c r="L270" s="6" t="e">
        <f t="shared" si="19"/>
        <v>#N/A</v>
      </c>
    </row>
    <row r="271" spans="1:12">
      <c r="A271" s="3"/>
      <c r="B271" s="3"/>
      <c r="C271" s="3"/>
      <c r="D271" s="4"/>
      <c r="E271" s="4"/>
      <c r="F271" s="10" t="str">
        <f t="shared" si="20"/>
        <v xml:space="preserve"> </v>
      </c>
      <c r="G271" s="10" t="str">
        <f t="shared" si="21"/>
        <v xml:space="preserve">  </v>
      </c>
      <c r="H271" s="3"/>
      <c r="I271" s="3"/>
      <c r="J271" s="6" t="e">
        <f t="shared" si="18"/>
        <v>#DIV/0!</v>
      </c>
      <c r="K271" s="6" t="e">
        <f>(VLOOKUP(G271,'Vehicle Factors'!$G$2:$J$352,2,FALSE)*J271)+((VLOOKUP(G271,'Vehicle Factors'!$G$2:$J$352,3,FALSE)*H271*25/1000)+(VLOOKUP(G271,'Vehicle Factors'!$G$2:$J$352,4,FALSE)*H271*298/1000))</f>
        <v>#N/A</v>
      </c>
      <c r="L271" s="6" t="e">
        <f t="shared" si="19"/>
        <v>#N/A</v>
      </c>
    </row>
    <row r="272" spans="1:12">
      <c r="A272" s="3"/>
      <c r="B272" s="3"/>
      <c r="C272" s="3"/>
      <c r="D272" s="4"/>
      <c r="E272" s="4"/>
      <c r="F272" s="10" t="str">
        <f t="shared" si="20"/>
        <v xml:space="preserve"> </v>
      </c>
      <c r="G272" s="10" t="str">
        <f t="shared" si="21"/>
        <v xml:space="preserve">  </v>
      </c>
      <c r="H272" s="3"/>
      <c r="I272" s="3"/>
      <c r="J272" s="6" t="e">
        <f t="shared" si="18"/>
        <v>#DIV/0!</v>
      </c>
      <c r="K272" s="6" t="e">
        <f>(VLOOKUP(G272,'Vehicle Factors'!$G$2:$J$352,2,FALSE)*J272)+((VLOOKUP(G272,'Vehicle Factors'!$G$2:$J$352,3,FALSE)*H272*25/1000)+(VLOOKUP(G272,'Vehicle Factors'!$G$2:$J$352,4,FALSE)*H272*298/1000))</f>
        <v>#N/A</v>
      </c>
      <c r="L272" s="6" t="e">
        <f t="shared" si="19"/>
        <v>#N/A</v>
      </c>
    </row>
    <row r="273" spans="1:12">
      <c r="A273" s="3"/>
      <c r="B273" s="3"/>
      <c r="C273" s="3"/>
      <c r="D273" s="4"/>
      <c r="E273" s="4"/>
      <c r="F273" s="10" t="str">
        <f t="shared" si="20"/>
        <v xml:space="preserve"> </v>
      </c>
      <c r="G273" s="10" t="str">
        <f t="shared" si="21"/>
        <v xml:space="preserve">  </v>
      </c>
      <c r="H273" s="3"/>
      <c r="I273" s="3"/>
      <c r="J273" s="6" t="e">
        <f t="shared" si="18"/>
        <v>#DIV/0!</v>
      </c>
      <c r="K273" s="6" t="e">
        <f>(VLOOKUP(G273,'Vehicle Factors'!$G$2:$J$352,2,FALSE)*J273)+((VLOOKUP(G273,'Vehicle Factors'!$G$2:$J$352,3,FALSE)*H273*25/1000)+(VLOOKUP(G273,'Vehicle Factors'!$G$2:$J$352,4,FALSE)*H273*298/1000))</f>
        <v>#N/A</v>
      </c>
      <c r="L273" s="6" t="e">
        <f t="shared" si="19"/>
        <v>#N/A</v>
      </c>
    </row>
    <row r="274" spans="1:12">
      <c r="A274" s="3"/>
      <c r="B274" s="3"/>
      <c r="C274" s="3"/>
      <c r="D274" s="4"/>
      <c r="E274" s="4"/>
      <c r="F274" s="10" t="str">
        <f t="shared" si="20"/>
        <v xml:space="preserve"> </v>
      </c>
      <c r="G274" s="10" t="str">
        <f t="shared" si="21"/>
        <v xml:space="preserve">  </v>
      </c>
      <c r="H274" s="3"/>
      <c r="I274" s="3"/>
      <c r="J274" s="6" t="e">
        <f t="shared" si="18"/>
        <v>#DIV/0!</v>
      </c>
      <c r="K274" s="6" t="e">
        <f>(VLOOKUP(G274,'Vehicle Factors'!$G$2:$J$352,2,FALSE)*J274)+((VLOOKUP(G274,'Vehicle Factors'!$G$2:$J$352,3,FALSE)*H274*25/1000)+(VLOOKUP(G274,'Vehicle Factors'!$G$2:$J$352,4,FALSE)*H274*298/1000))</f>
        <v>#N/A</v>
      </c>
      <c r="L274" s="6" t="e">
        <f t="shared" si="19"/>
        <v>#N/A</v>
      </c>
    </row>
    <row r="275" spans="1:12">
      <c r="A275" s="3"/>
      <c r="B275" s="3"/>
      <c r="C275" s="3"/>
      <c r="D275" s="4"/>
      <c r="E275" s="4"/>
      <c r="F275" s="10" t="str">
        <f t="shared" si="20"/>
        <v xml:space="preserve"> </v>
      </c>
      <c r="G275" s="10" t="str">
        <f t="shared" si="21"/>
        <v xml:space="preserve">  </v>
      </c>
      <c r="H275" s="3"/>
      <c r="I275" s="3"/>
      <c r="J275" s="6" t="e">
        <f t="shared" si="18"/>
        <v>#DIV/0!</v>
      </c>
      <c r="K275" s="6" t="e">
        <f>(VLOOKUP(G275,'Vehicle Factors'!$G$2:$J$352,2,FALSE)*J275)+((VLOOKUP(G275,'Vehicle Factors'!$G$2:$J$352,3,FALSE)*H275*25/1000)+(VLOOKUP(G275,'Vehicle Factors'!$G$2:$J$352,4,FALSE)*H275*298/1000))</f>
        <v>#N/A</v>
      </c>
      <c r="L275" s="6" t="e">
        <f t="shared" si="19"/>
        <v>#N/A</v>
      </c>
    </row>
    <row r="276" spans="1:12">
      <c r="A276" s="3"/>
      <c r="B276" s="3"/>
      <c r="C276" s="3"/>
      <c r="D276" s="4"/>
      <c r="E276" s="4"/>
      <c r="F276" s="10" t="str">
        <f t="shared" si="20"/>
        <v xml:space="preserve"> </v>
      </c>
      <c r="G276" s="10" t="str">
        <f t="shared" si="21"/>
        <v xml:space="preserve">  </v>
      </c>
      <c r="H276" s="3"/>
      <c r="I276" s="3"/>
      <c r="J276" s="6" t="e">
        <f t="shared" si="18"/>
        <v>#DIV/0!</v>
      </c>
      <c r="K276" s="6" t="e">
        <f>(VLOOKUP(G276,'Vehicle Factors'!$G$2:$J$352,2,FALSE)*J276)+((VLOOKUP(G276,'Vehicle Factors'!$G$2:$J$352,3,FALSE)*H276*25/1000)+(VLOOKUP(G276,'Vehicle Factors'!$G$2:$J$352,4,FALSE)*H276*298/1000))</f>
        <v>#N/A</v>
      </c>
      <c r="L276" s="6" t="e">
        <f t="shared" si="19"/>
        <v>#N/A</v>
      </c>
    </row>
    <row r="277" spans="1:12">
      <c r="A277" s="3"/>
      <c r="B277" s="3"/>
      <c r="C277" s="3"/>
      <c r="D277" s="4"/>
      <c r="E277" s="4"/>
      <c r="F277" s="10" t="str">
        <f t="shared" si="20"/>
        <v xml:space="preserve"> </v>
      </c>
      <c r="G277" s="10" t="str">
        <f t="shared" si="21"/>
        <v xml:space="preserve">  </v>
      </c>
      <c r="H277" s="3"/>
      <c r="I277" s="3"/>
      <c r="J277" s="6" t="e">
        <f t="shared" si="18"/>
        <v>#DIV/0!</v>
      </c>
      <c r="K277" s="6" t="e">
        <f>(VLOOKUP(G277,'Vehicle Factors'!$G$2:$J$352,2,FALSE)*J277)+((VLOOKUP(G277,'Vehicle Factors'!$G$2:$J$352,3,FALSE)*H277*25/1000)+(VLOOKUP(G277,'Vehicle Factors'!$G$2:$J$352,4,FALSE)*H277*298/1000))</f>
        <v>#N/A</v>
      </c>
      <c r="L277" s="6" t="e">
        <f t="shared" si="19"/>
        <v>#N/A</v>
      </c>
    </row>
    <row r="278" spans="1:12">
      <c r="A278" s="3"/>
      <c r="B278" s="3"/>
      <c r="C278" s="3"/>
      <c r="D278" s="4"/>
      <c r="E278" s="4"/>
      <c r="F278" s="10" t="str">
        <f t="shared" si="20"/>
        <v xml:space="preserve"> </v>
      </c>
      <c r="G278" s="10" t="str">
        <f t="shared" si="21"/>
        <v xml:space="preserve">  </v>
      </c>
      <c r="H278" s="3"/>
      <c r="I278" s="3"/>
      <c r="J278" s="6" t="e">
        <f t="shared" si="18"/>
        <v>#DIV/0!</v>
      </c>
      <c r="K278" s="6" t="e">
        <f>(VLOOKUP(G278,'Vehicle Factors'!$G$2:$J$352,2,FALSE)*J278)+((VLOOKUP(G278,'Vehicle Factors'!$G$2:$J$352,3,FALSE)*H278*25/1000)+(VLOOKUP(G278,'Vehicle Factors'!$G$2:$J$352,4,FALSE)*H278*298/1000))</f>
        <v>#N/A</v>
      </c>
      <c r="L278" s="6" t="e">
        <f t="shared" si="19"/>
        <v>#N/A</v>
      </c>
    </row>
    <row r="279" spans="1:12">
      <c r="A279" s="3"/>
      <c r="B279" s="3"/>
      <c r="C279" s="3"/>
      <c r="D279" s="4"/>
      <c r="E279" s="4"/>
      <c r="F279" s="10" t="str">
        <f t="shared" si="20"/>
        <v xml:space="preserve"> </v>
      </c>
      <c r="G279" s="10" t="str">
        <f t="shared" si="21"/>
        <v xml:space="preserve">  </v>
      </c>
      <c r="H279" s="3"/>
      <c r="I279" s="3"/>
      <c r="J279" s="6" t="e">
        <f t="shared" si="18"/>
        <v>#DIV/0!</v>
      </c>
      <c r="K279" s="6" t="e">
        <f>(VLOOKUP(G279,'Vehicle Factors'!$G$2:$J$352,2,FALSE)*J279)+((VLOOKUP(G279,'Vehicle Factors'!$G$2:$J$352,3,FALSE)*H279*25/1000)+(VLOOKUP(G279,'Vehicle Factors'!$G$2:$J$352,4,FALSE)*H279*298/1000))</f>
        <v>#N/A</v>
      </c>
      <c r="L279" s="6" t="e">
        <f t="shared" si="19"/>
        <v>#N/A</v>
      </c>
    </row>
    <row r="280" spans="1:12">
      <c r="A280" s="3"/>
      <c r="B280" s="3"/>
      <c r="C280" s="3"/>
      <c r="D280" s="4"/>
      <c r="E280" s="4"/>
      <c r="F280" s="10" t="str">
        <f t="shared" si="20"/>
        <v xml:space="preserve"> </v>
      </c>
      <c r="G280" s="10" t="str">
        <f t="shared" si="21"/>
        <v xml:space="preserve">  </v>
      </c>
      <c r="H280" s="3"/>
      <c r="I280" s="3"/>
      <c r="J280" s="6" t="e">
        <f t="shared" si="18"/>
        <v>#DIV/0!</v>
      </c>
      <c r="K280" s="6" t="e">
        <f>(VLOOKUP(G280,'Vehicle Factors'!$G$2:$J$352,2,FALSE)*J280)+((VLOOKUP(G280,'Vehicle Factors'!$G$2:$J$352,3,FALSE)*H280*25/1000)+(VLOOKUP(G280,'Vehicle Factors'!$G$2:$J$352,4,FALSE)*H280*298/1000))</f>
        <v>#N/A</v>
      </c>
      <c r="L280" s="6" t="e">
        <f t="shared" si="19"/>
        <v>#N/A</v>
      </c>
    </row>
    <row r="281" spans="1:12">
      <c r="A281" s="3"/>
      <c r="B281" s="3"/>
      <c r="C281" s="3"/>
      <c r="D281" s="4"/>
      <c r="E281" s="4"/>
      <c r="F281" s="10" t="str">
        <f t="shared" si="20"/>
        <v xml:space="preserve"> </v>
      </c>
      <c r="G281" s="10" t="str">
        <f t="shared" si="21"/>
        <v xml:space="preserve">  </v>
      </c>
      <c r="H281" s="3"/>
      <c r="I281" s="3"/>
      <c r="J281" s="6" t="e">
        <f t="shared" si="18"/>
        <v>#DIV/0!</v>
      </c>
      <c r="K281" s="6" t="e">
        <f>(VLOOKUP(G281,'Vehicle Factors'!$G$2:$J$352,2,FALSE)*J281)+((VLOOKUP(G281,'Vehicle Factors'!$G$2:$J$352,3,FALSE)*H281*25/1000)+(VLOOKUP(G281,'Vehicle Factors'!$G$2:$J$352,4,FALSE)*H281*298/1000))</f>
        <v>#N/A</v>
      </c>
      <c r="L281" s="6" t="e">
        <f t="shared" si="19"/>
        <v>#N/A</v>
      </c>
    </row>
    <row r="282" spans="1:12">
      <c r="A282" s="3"/>
      <c r="B282" s="3"/>
      <c r="C282" s="3"/>
      <c r="D282" s="4"/>
      <c r="E282" s="4"/>
      <c r="F282" s="10" t="str">
        <f t="shared" si="20"/>
        <v xml:space="preserve"> </v>
      </c>
      <c r="G282" s="10" t="str">
        <f t="shared" si="21"/>
        <v xml:space="preserve">  </v>
      </c>
      <c r="H282" s="3"/>
      <c r="I282" s="3"/>
      <c r="J282" s="6" t="e">
        <f t="shared" si="18"/>
        <v>#DIV/0!</v>
      </c>
      <c r="K282" s="6" t="e">
        <f>(VLOOKUP(G282,'Vehicle Factors'!$G$2:$J$352,2,FALSE)*J282)+((VLOOKUP(G282,'Vehicle Factors'!$G$2:$J$352,3,FALSE)*H282*25/1000)+(VLOOKUP(G282,'Vehicle Factors'!$G$2:$J$352,4,FALSE)*H282*298/1000))</f>
        <v>#N/A</v>
      </c>
      <c r="L282" s="6" t="e">
        <f t="shared" si="19"/>
        <v>#N/A</v>
      </c>
    </row>
    <row r="283" spans="1:12">
      <c r="A283" s="3"/>
      <c r="B283" s="3"/>
      <c r="C283" s="3"/>
      <c r="D283" s="4"/>
      <c r="E283" s="4"/>
      <c r="F283" s="10" t="str">
        <f t="shared" si="20"/>
        <v xml:space="preserve"> </v>
      </c>
      <c r="G283" s="10" t="str">
        <f t="shared" si="21"/>
        <v xml:space="preserve">  </v>
      </c>
      <c r="H283" s="3"/>
      <c r="I283" s="3"/>
      <c r="J283" s="6" t="e">
        <f t="shared" si="18"/>
        <v>#DIV/0!</v>
      </c>
      <c r="K283" s="6" t="e">
        <f>(VLOOKUP(G283,'Vehicle Factors'!$G$2:$J$352,2,FALSE)*J283)+((VLOOKUP(G283,'Vehicle Factors'!$G$2:$J$352,3,FALSE)*H283*25/1000)+(VLOOKUP(G283,'Vehicle Factors'!$G$2:$J$352,4,FALSE)*H283*298/1000))</f>
        <v>#N/A</v>
      </c>
      <c r="L283" s="6" t="e">
        <f t="shared" si="19"/>
        <v>#N/A</v>
      </c>
    </row>
    <row r="284" spans="1:12">
      <c r="A284" s="3"/>
      <c r="B284" s="3"/>
      <c r="C284" s="3"/>
      <c r="D284" s="4"/>
      <c r="E284" s="4"/>
      <c r="F284" s="10" t="str">
        <f t="shared" si="20"/>
        <v xml:space="preserve"> </v>
      </c>
      <c r="G284" s="10" t="str">
        <f t="shared" si="21"/>
        <v xml:space="preserve">  </v>
      </c>
      <c r="H284" s="3"/>
      <c r="I284" s="3"/>
      <c r="J284" s="6" t="e">
        <f t="shared" si="18"/>
        <v>#DIV/0!</v>
      </c>
      <c r="K284" s="6" t="e">
        <f>(VLOOKUP(G284,'Vehicle Factors'!$G$2:$J$352,2,FALSE)*J284)+((VLOOKUP(G284,'Vehicle Factors'!$G$2:$J$352,3,FALSE)*H284*25/1000)+(VLOOKUP(G284,'Vehicle Factors'!$G$2:$J$352,4,FALSE)*H284*298/1000))</f>
        <v>#N/A</v>
      </c>
      <c r="L284" s="6" t="e">
        <f t="shared" si="19"/>
        <v>#N/A</v>
      </c>
    </row>
    <row r="285" spans="1:12">
      <c r="A285" s="3"/>
      <c r="B285" s="3"/>
      <c r="C285" s="3"/>
      <c r="D285" s="4"/>
      <c r="E285" s="4"/>
      <c r="F285" s="10" t="str">
        <f t="shared" si="20"/>
        <v xml:space="preserve"> </v>
      </c>
      <c r="G285" s="10" t="str">
        <f t="shared" si="21"/>
        <v xml:space="preserve">  </v>
      </c>
      <c r="H285" s="3"/>
      <c r="I285" s="3"/>
      <c r="J285" s="6" t="e">
        <f t="shared" si="18"/>
        <v>#DIV/0!</v>
      </c>
      <c r="K285" s="6" t="e">
        <f>(VLOOKUP(G285,'Vehicle Factors'!$G$2:$J$352,2,FALSE)*J285)+((VLOOKUP(G285,'Vehicle Factors'!$G$2:$J$352,3,FALSE)*H285*25/1000)+(VLOOKUP(G285,'Vehicle Factors'!$G$2:$J$352,4,FALSE)*H285*298/1000))</f>
        <v>#N/A</v>
      </c>
      <c r="L285" s="6" t="e">
        <f t="shared" si="19"/>
        <v>#N/A</v>
      </c>
    </row>
    <row r="286" spans="1:12">
      <c r="A286" s="3"/>
      <c r="B286" s="3"/>
      <c r="C286" s="3"/>
      <c r="D286" s="4"/>
      <c r="E286" s="4"/>
      <c r="F286" s="10" t="str">
        <f t="shared" si="20"/>
        <v xml:space="preserve"> </v>
      </c>
      <c r="G286" s="10" t="str">
        <f t="shared" si="21"/>
        <v xml:space="preserve">  </v>
      </c>
      <c r="H286" s="3"/>
      <c r="I286" s="3"/>
      <c r="J286" s="6" t="e">
        <f t="shared" si="18"/>
        <v>#DIV/0!</v>
      </c>
      <c r="K286" s="6" t="e">
        <f>(VLOOKUP(G286,'Vehicle Factors'!$G$2:$J$352,2,FALSE)*J286)+((VLOOKUP(G286,'Vehicle Factors'!$G$2:$J$352,3,FALSE)*H286*25/1000)+(VLOOKUP(G286,'Vehicle Factors'!$G$2:$J$352,4,FALSE)*H286*298/1000))</f>
        <v>#N/A</v>
      </c>
      <c r="L286" s="6" t="e">
        <f t="shared" si="19"/>
        <v>#N/A</v>
      </c>
    </row>
    <row r="287" spans="1:12">
      <c r="A287" s="3"/>
      <c r="B287" s="3"/>
      <c r="C287" s="3"/>
      <c r="D287" s="4"/>
      <c r="E287" s="4"/>
      <c r="F287" s="10" t="str">
        <f t="shared" si="20"/>
        <v xml:space="preserve"> </v>
      </c>
      <c r="G287" s="10" t="str">
        <f t="shared" si="21"/>
        <v xml:space="preserve">  </v>
      </c>
      <c r="H287" s="3"/>
      <c r="I287" s="3"/>
      <c r="J287" s="6" t="e">
        <f t="shared" si="18"/>
        <v>#DIV/0!</v>
      </c>
      <c r="K287" s="6" t="e">
        <f>(VLOOKUP(G287,'Vehicle Factors'!$G$2:$J$352,2,FALSE)*J287)+((VLOOKUP(G287,'Vehicle Factors'!$G$2:$J$352,3,FALSE)*H287*25/1000)+(VLOOKUP(G287,'Vehicle Factors'!$G$2:$J$352,4,FALSE)*H287*298/1000))</f>
        <v>#N/A</v>
      </c>
      <c r="L287" s="6" t="e">
        <f t="shared" si="19"/>
        <v>#N/A</v>
      </c>
    </row>
    <row r="288" spans="1:12">
      <c r="A288" s="3"/>
      <c r="B288" s="3"/>
      <c r="C288" s="3"/>
      <c r="D288" s="4"/>
      <c r="E288" s="4"/>
      <c r="F288" s="10" t="str">
        <f t="shared" si="20"/>
        <v xml:space="preserve"> </v>
      </c>
      <c r="G288" s="10" t="str">
        <f t="shared" si="21"/>
        <v xml:space="preserve">  </v>
      </c>
      <c r="H288" s="3"/>
      <c r="I288" s="3"/>
      <c r="J288" s="6" t="e">
        <f t="shared" si="18"/>
        <v>#DIV/0!</v>
      </c>
      <c r="K288" s="6" t="e">
        <f>(VLOOKUP(G288,'Vehicle Factors'!$G$2:$J$352,2,FALSE)*J288)+((VLOOKUP(G288,'Vehicle Factors'!$G$2:$J$352,3,FALSE)*H288*25/1000)+(VLOOKUP(G288,'Vehicle Factors'!$G$2:$J$352,4,FALSE)*H288*298/1000))</f>
        <v>#N/A</v>
      </c>
      <c r="L288" s="6" t="e">
        <f t="shared" si="19"/>
        <v>#N/A</v>
      </c>
    </row>
    <row r="289" spans="1:12">
      <c r="A289" s="3"/>
      <c r="B289" s="3"/>
      <c r="C289" s="3"/>
      <c r="D289" s="4"/>
      <c r="E289" s="4"/>
      <c r="F289" s="10" t="str">
        <f t="shared" si="20"/>
        <v xml:space="preserve"> </v>
      </c>
      <c r="G289" s="10" t="str">
        <f t="shared" si="21"/>
        <v xml:space="preserve">  </v>
      </c>
      <c r="H289" s="3"/>
      <c r="I289" s="3"/>
      <c r="J289" s="6" t="e">
        <f t="shared" si="18"/>
        <v>#DIV/0!</v>
      </c>
      <c r="K289" s="6" t="e">
        <f>(VLOOKUP(G289,'Vehicle Factors'!$G$2:$J$352,2,FALSE)*J289)+((VLOOKUP(G289,'Vehicle Factors'!$G$2:$J$352,3,FALSE)*H289*25/1000)+(VLOOKUP(G289,'Vehicle Factors'!$G$2:$J$352,4,FALSE)*H289*298/1000))</f>
        <v>#N/A</v>
      </c>
      <c r="L289" s="6" t="e">
        <f t="shared" si="19"/>
        <v>#N/A</v>
      </c>
    </row>
    <row r="290" spans="1:12">
      <c r="A290" s="3"/>
      <c r="B290" s="3"/>
      <c r="C290" s="3"/>
      <c r="D290" s="4"/>
      <c r="E290" s="4"/>
      <c r="F290" s="10" t="str">
        <f t="shared" si="20"/>
        <v xml:space="preserve"> </v>
      </c>
      <c r="G290" s="10" t="str">
        <f t="shared" si="21"/>
        <v xml:space="preserve">  </v>
      </c>
      <c r="H290" s="3"/>
      <c r="I290" s="3"/>
      <c r="J290" s="6" t="e">
        <f t="shared" si="18"/>
        <v>#DIV/0!</v>
      </c>
      <c r="K290" s="6" t="e">
        <f>(VLOOKUP(G290,'Vehicle Factors'!$G$2:$J$352,2,FALSE)*J290)+((VLOOKUP(G290,'Vehicle Factors'!$G$2:$J$352,3,FALSE)*H290*25/1000)+(VLOOKUP(G290,'Vehicle Factors'!$G$2:$J$352,4,FALSE)*H290*298/1000))</f>
        <v>#N/A</v>
      </c>
      <c r="L290" s="6" t="e">
        <f t="shared" si="19"/>
        <v>#N/A</v>
      </c>
    </row>
    <row r="291" spans="1:12">
      <c r="A291" s="3"/>
      <c r="B291" s="3"/>
      <c r="C291" s="3"/>
      <c r="D291" s="4"/>
      <c r="E291" s="4"/>
      <c r="F291" s="10" t="str">
        <f t="shared" si="20"/>
        <v xml:space="preserve"> </v>
      </c>
      <c r="G291" s="10" t="str">
        <f t="shared" si="21"/>
        <v xml:space="preserve">  </v>
      </c>
      <c r="H291" s="3"/>
      <c r="I291" s="3"/>
      <c r="J291" s="6" t="e">
        <f t="shared" si="18"/>
        <v>#DIV/0!</v>
      </c>
      <c r="K291" s="6" t="e">
        <f>(VLOOKUP(G291,'Vehicle Factors'!$G$2:$J$352,2,FALSE)*J291)+((VLOOKUP(G291,'Vehicle Factors'!$G$2:$J$352,3,FALSE)*H291*25/1000)+(VLOOKUP(G291,'Vehicle Factors'!$G$2:$J$352,4,FALSE)*H291*298/1000))</f>
        <v>#N/A</v>
      </c>
      <c r="L291" s="6" t="e">
        <f t="shared" si="19"/>
        <v>#N/A</v>
      </c>
    </row>
    <row r="292" spans="1:12">
      <c r="A292" s="3"/>
      <c r="B292" s="3"/>
      <c r="C292" s="3"/>
      <c r="D292" s="4"/>
      <c r="E292" s="4"/>
      <c r="F292" s="10" t="str">
        <f t="shared" si="20"/>
        <v xml:space="preserve"> </v>
      </c>
      <c r="G292" s="10" t="str">
        <f t="shared" si="21"/>
        <v xml:space="preserve">  </v>
      </c>
      <c r="H292" s="3"/>
      <c r="I292" s="3"/>
      <c r="J292" s="6" t="e">
        <f t="shared" si="18"/>
        <v>#DIV/0!</v>
      </c>
      <c r="K292" s="6" t="e">
        <f>(VLOOKUP(G292,'Vehicle Factors'!$G$2:$J$352,2,FALSE)*J292)+((VLOOKUP(G292,'Vehicle Factors'!$G$2:$J$352,3,FALSE)*H292*25/1000)+(VLOOKUP(G292,'Vehicle Factors'!$G$2:$J$352,4,FALSE)*H292*298/1000))</f>
        <v>#N/A</v>
      </c>
      <c r="L292" s="6" t="e">
        <f t="shared" si="19"/>
        <v>#N/A</v>
      </c>
    </row>
    <row r="293" spans="1:12">
      <c r="A293" s="3"/>
      <c r="B293" s="3"/>
      <c r="C293" s="3"/>
      <c r="D293" s="4"/>
      <c r="E293" s="4"/>
      <c r="F293" s="10" t="str">
        <f t="shared" si="20"/>
        <v xml:space="preserve"> </v>
      </c>
      <c r="G293" s="10" t="str">
        <f t="shared" si="21"/>
        <v xml:space="preserve">  </v>
      </c>
      <c r="H293" s="3"/>
      <c r="I293" s="3"/>
      <c r="J293" s="6" t="e">
        <f t="shared" si="18"/>
        <v>#DIV/0!</v>
      </c>
      <c r="K293" s="6" t="e">
        <f>(VLOOKUP(G293,'Vehicle Factors'!$G$2:$J$352,2,FALSE)*J293)+((VLOOKUP(G293,'Vehicle Factors'!$G$2:$J$352,3,FALSE)*H293*25/1000)+(VLOOKUP(G293,'Vehicle Factors'!$G$2:$J$352,4,FALSE)*H293*298/1000))</f>
        <v>#N/A</v>
      </c>
      <c r="L293" s="6" t="e">
        <f t="shared" si="19"/>
        <v>#N/A</v>
      </c>
    </row>
    <row r="294" spans="1:12">
      <c r="A294" s="3"/>
      <c r="B294" s="3"/>
      <c r="C294" s="3"/>
      <c r="D294" s="4"/>
      <c r="E294" s="4"/>
      <c r="F294" s="10" t="str">
        <f t="shared" si="20"/>
        <v xml:space="preserve"> </v>
      </c>
      <c r="G294" s="10" t="str">
        <f t="shared" si="21"/>
        <v xml:space="preserve">  </v>
      </c>
      <c r="H294" s="3"/>
      <c r="I294" s="3"/>
      <c r="J294" s="6" t="e">
        <f t="shared" si="18"/>
        <v>#DIV/0!</v>
      </c>
      <c r="K294" s="6" t="e">
        <f>(VLOOKUP(G294,'Vehicle Factors'!$G$2:$J$352,2,FALSE)*J294)+((VLOOKUP(G294,'Vehicle Factors'!$G$2:$J$352,3,FALSE)*H294*25/1000)+(VLOOKUP(G294,'Vehicle Factors'!$G$2:$J$352,4,FALSE)*H294*298/1000))</f>
        <v>#N/A</v>
      </c>
      <c r="L294" s="6" t="e">
        <f t="shared" si="19"/>
        <v>#N/A</v>
      </c>
    </row>
    <row r="295" spans="1:12">
      <c r="A295" s="3"/>
      <c r="B295" s="3"/>
      <c r="C295" s="3"/>
      <c r="D295" s="4"/>
      <c r="E295" s="4"/>
      <c r="F295" s="10" t="str">
        <f t="shared" si="20"/>
        <v xml:space="preserve"> </v>
      </c>
      <c r="G295" s="10" t="str">
        <f t="shared" si="21"/>
        <v xml:space="preserve">  </v>
      </c>
      <c r="H295" s="3"/>
      <c r="I295" s="3"/>
      <c r="J295" s="6" t="e">
        <f t="shared" si="18"/>
        <v>#DIV/0!</v>
      </c>
      <c r="K295" s="6" t="e">
        <f>(VLOOKUP(G295,'Vehicle Factors'!$G$2:$J$352,2,FALSE)*J295)+((VLOOKUP(G295,'Vehicle Factors'!$G$2:$J$352,3,FALSE)*H295*25/1000)+(VLOOKUP(G295,'Vehicle Factors'!$G$2:$J$352,4,FALSE)*H295*298/1000))</f>
        <v>#N/A</v>
      </c>
      <c r="L295" s="6" t="e">
        <f t="shared" si="19"/>
        <v>#N/A</v>
      </c>
    </row>
    <row r="296" spans="1:12">
      <c r="A296" s="3"/>
      <c r="B296" s="3"/>
      <c r="C296" s="3"/>
      <c r="D296" s="4"/>
      <c r="E296" s="4"/>
      <c r="F296" s="10" t="str">
        <f t="shared" si="20"/>
        <v xml:space="preserve"> </v>
      </c>
      <c r="G296" s="10" t="str">
        <f t="shared" si="21"/>
        <v xml:space="preserve">  </v>
      </c>
      <c r="H296" s="3"/>
      <c r="I296" s="3"/>
      <c r="J296" s="6" t="e">
        <f t="shared" si="18"/>
        <v>#DIV/0!</v>
      </c>
      <c r="K296" s="6" t="e">
        <f>(VLOOKUP(G296,'Vehicle Factors'!$G$2:$J$352,2,FALSE)*J296)+((VLOOKUP(G296,'Vehicle Factors'!$G$2:$J$352,3,FALSE)*H296*25/1000)+(VLOOKUP(G296,'Vehicle Factors'!$G$2:$J$352,4,FALSE)*H296*298/1000))</f>
        <v>#N/A</v>
      </c>
      <c r="L296" s="6" t="e">
        <f t="shared" si="19"/>
        <v>#N/A</v>
      </c>
    </row>
    <row r="297" spans="1:12">
      <c r="A297" s="3"/>
      <c r="B297" s="3"/>
      <c r="C297" s="3"/>
      <c r="D297" s="4"/>
      <c r="E297" s="4"/>
      <c r="F297" s="10" t="str">
        <f t="shared" si="20"/>
        <v xml:space="preserve"> </v>
      </c>
      <c r="G297" s="10" t="str">
        <f t="shared" si="21"/>
        <v xml:space="preserve">  </v>
      </c>
      <c r="H297" s="3"/>
      <c r="I297" s="3"/>
      <c r="J297" s="6" t="e">
        <f t="shared" si="18"/>
        <v>#DIV/0!</v>
      </c>
      <c r="K297" s="6" t="e">
        <f>(VLOOKUP(G297,'Vehicle Factors'!$G$2:$J$352,2,FALSE)*J297)+((VLOOKUP(G297,'Vehicle Factors'!$G$2:$J$352,3,FALSE)*H297*25/1000)+(VLOOKUP(G297,'Vehicle Factors'!$G$2:$J$352,4,FALSE)*H297*298/1000))</f>
        <v>#N/A</v>
      </c>
      <c r="L297" s="6" t="e">
        <f t="shared" si="19"/>
        <v>#N/A</v>
      </c>
    </row>
    <row r="298" spans="1:12">
      <c r="A298" s="3"/>
      <c r="B298" s="3"/>
      <c r="C298" s="3"/>
      <c r="D298" s="4"/>
      <c r="E298" s="4"/>
      <c r="F298" s="10" t="str">
        <f t="shared" si="20"/>
        <v xml:space="preserve"> </v>
      </c>
      <c r="G298" s="10" t="str">
        <f t="shared" si="21"/>
        <v xml:space="preserve">  </v>
      </c>
      <c r="H298" s="3"/>
      <c r="I298" s="3"/>
      <c r="J298" s="6" t="e">
        <f t="shared" si="18"/>
        <v>#DIV/0!</v>
      </c>
      <c r="K298" s="6" t="e">
        <f>(VLOOKUP(G298,'Vehicle Factors'!$G$2:$J$352,2,FALSE)*J298)+((VLOOKUP(G298,'Vehicle Factors'!$G$2:$J$352,3,FALSE)*H298*25/1000)+(VLOOKUP(G298,'Vehicle Factors'!$G$2:$J$352,4,FALSE)*H298*298/1000))</f>
        <v>#N/A</v>
      </c>
      <c r="L298" s="6" t="e">
        <f t="shared" si="19"/>
        <v>#N/A</v>
      </c>
    </row>
    <row r="299" spans="1:12">
      <c r="A299" s="3"/>
      <c r="B299" s="3"/>
      <c r="C299" s="3"/>
      <c r="D299" s="4"/>
      <c r="E299" s="4"/>
      <c r="F299" s="10" t="str">
        <f t="shared" si="20"/>
        <v xml:space="preserve"> </v>
      </c>
      <c r="G299" s="10" t="str">
        <f t="shared" si="21"/>
        <v xml:space="preserve">  </v>
      </c>
      <c r="H299" s="3"/>
      <c r="I299" s="3"/>
      <c r="J299" s="6" t="e">
        <f t="shared" si="18"/>
        <v>#DIV/0!</v>
      </c>
      <c r="K299" s="6" t="e">
        <f>(VLOOKUP(G299,'Vehicle Factors'!$G$2:$J$352,2,FALSE)*J299)+((VLOOKUP(G299,'Vehicle Factors'!$G$2:$J$352,3,FALSE)*H299*25/1000)+(VLOOKUP(G299,'Vehicle Factors'!$G$2:$J$352,4,FALSE)*H299*298/1000))</f>
        <v>#N/A</v>
      </c>
      <c r="L299" s="6" t="e">
        <f t="shared" si="19"/>
        <v>#N/A</v>
      </c>
    </row>
    <row r="300" spans="1:12">
      <c r="A300" s="3"/>
      <c r="B300" s="3"/>
      <c r="C300" s="3"/>
      <c r="D300" s="4"/>
      <c r="E300" s="4"/>
      <c r="F300" s="10" t="str">
        <f t="shared" si="20"/>
        <v xml:space="preserve"> </v>
      </c>
      <c r="G300" s="10" t="str">
        <f t="shared" si="21"/>
        <v xml:space="preserve">  </v>
      </c>
      <c r="H300" s="3"/>
      <c r="I300" s="3"/>
      <c r="J300" s="6" t="e">
        <f t="shared" si="18"/>
        <v>#DIV/0!</v>
      </c>
      <c r="K300" s="6" t="e">
        <f>(VLOOKUP(G300,'Vehicle Factors'!$G$2:$J$352,2,FALSE)*J300)+((VLOOKUP(G300,'Vehicle Factors'!$G$2:$J$352,3,FALSE)*H300*25/1000)+(VLOOKUP(G300,'Vehicle Factors'!$G$2:$J$352,4,FALSE)*H300*298/1000))</f>
        <v>#N/A</v>
      </c>
      <c r="L300" s="6" t="e">
        <f t="shared" si="19"/>
        <v>#N/A</v>
      </c>
    </row>
    <row r="301" spans="1:12">
      <c r="A301" s="3"/>
      <c r="B301" s="3"/>
      <c r="C301" s="3"/>
      <c r="D301" s="4"/>
      <c r="E301" s="4"/>
      <c r="F301" s="10" t="str">
        <f t="shared" si="20"/>
        <v xml:space="preserve"> </v>
      </c>
      <c r="G301" s="10" t="str">
        <f t="shared" si="21"/>
        <v xml:space="preserve">  </v>
      </c>
      <c r="H301" s="3"/>
      <c r="I301" s="3"/>
      <c r="J301" s="6" t="e">
        <f t="shared" si="18"/>
        <v>#DIV/0!</v>
      </c>
      <c r="K301" s="6" t="e">
        <f>(VLOOKUP(G301,'Vehicle Factors'!$G$2:$J$352,2,FALSE)*J301)+((VLOOKUP(G301,'Vehicle Factors'!$G$2:$J$352,3,FALSE)*H301*25/1000)+(VLOOKUP(G301,'Vehicle Factors'!$G$2:$J$352,4,FALSE)*H301*298/1000))</f>
        <v>#N/A</v>
      </c>
      <c r="L301" s="6" t="e">
        <f t="shared" si="19"/>
        <v>#N/A</v>
      </c>
    </row>
    <row r="302" spans="1:12">
      <c r="A302" s="3"/>
      <c r="B302" s="3"/>
      <c r="C302" s="3"/>
      <c r="D302" s="4"/>
      <c r="E302" s="4"/>
      <c r="F302" s="10" t="str">
        <f t="shared" si="20"/>
        <v xml:space="preserve"> </v>
      </c>
      <c r="G302" s="10" t="str">
        <f t="shared" si="21"/>
        <v xml:space="preserve">  </v>
      </c>
      <c r="H302" s="3"/>
      <c r="I302" s="3"/>
      <c r="J302" s="6" t="e">
        <f t="shared" si="18"/>
        <v>#DIV/0!</v>
      </c>
      <c r="K302" s="6" t="e">
        <f>(VLOOKUP(G302,'Vehicle Factors'!$G$2:$J$352,2,FALSE)*J302)+((VLOOKUP(G302,'Vehicle Factors'!$G$2:$J$352,3,FALSE)*H302*25/1000)+(VLOOKUP(G302,'Vehicle Factors'!$G$2:$J$352,4,FALSE)*H302*298/1000))</f>
        <v>#N/A</v>
      </c>
      <c r="L302" s="6" t="e">
        <f t="shared" si="19"/>
        <v>#N/A</v>
      </c>
    </row>
    <row r="303" spans="1:12">
      <c r="A303" s="3"/>
      <c r="B303" s="3"/>
      <c r="C303" s="3"/>
      <c r="D303" s="4"/>
      <c r="E303" s="4"/>
      <c r="F303" s="10" t="str">
        <f t="shared" si="20"/>
        <v xml:space="preserve"> </v>
      </c>
      <c r="G303" s="10" t="str">
        <f t="shared" si="21"/>
        <v xml:space="preserve">  </v>
      </c>
      <c r="H303" s="3"/>
      <c r="I303" s="3"/>
      <c r="J303" s="6" t="e">
        <f t="shared" si="18"/>
        <v>#DIV/0!</v>
      </c>
      <c r="K303" s="6" t="e">
        <f>(VLOOKUP(G303,'Vehicle Factors'!$G$2:$J$352,2,FALSE)*J303)+((VLOOKUP(G303,'Vehicle Factors'!$G$2:$J$352,3,FALSE)*H303*25/1000)+(VLOOKUP(G303,'Vehicle Factors'!$G$2:$J$352,4,FALSE)*H303*298/1000))</f>
        <v>#N/A</v>
      </c>
      <c r="L303" s="6" t="e">
        <f t="shared" si="19"/>
        <v>#N/A</v>
      </c>
    </row>
    <row r="304" spans="1:12">
      <c r="A304" s="3"/>
      <c r="B304" s="3"/>
      <c r="C304" s="3"/>
      <c r="D304" s="4"/>
      <c r="E304" s="4"/>
      <c r="F304" s="10" t="str">
        <f t="shared" si="20"/>
        <v xml:space="preserve"> </v>
      </c>
      <c r="G304" s="10" t="str">
        <f t="shared" si="21"/>
        <v xml:space="preserve">  </v>
      </c>
      <c r="H304" s="3"/>
      <c r="I304" s="3"/>
      <c r="J304" s="6" t="e">
        <f t="shared" si="18"/>
        <v>#DIV/0!</v>
      </c>
      <c r="K304" s="6" t="e">
        <f>(VLOOKUP(G304,'Vehicle Factors'!$G$2:$J$352,2,FALSE)*J304)+((VLOOKUP(G304,'Vehicle Factors'!$G$2:$J$352,3,FALSE)*H304*25/1000)+(VLOOKUP(G304,'Vehicle Factors'!$G$2:$J$352,4,FALSE)*H304*298/1000))</f>
        <v>#N/A</v>
      </c>
      <c r="L304" s="6" t="e">
        <f t="shared" si="19"/>
        <v>#N/A</v>
      </c>
    </row>
    <row r="305" spans="1:12">
      <c r="A305" s="3"/>
      <c r="B305" s="3"/>
      <c r="C305" s="3"/>
      <c r="D305" s="4"/>
      <c r="E305" s="4"/>
      <c r="F305" s="10" t="str">
        <f t="shared" si="20"/>
        <v xml:space="preserve"> </v>
      </c>
      <c r="G305" s="10" t="str">
        <f t="shared" si="21"/>
        <v xml:space="preserve">  </v>
      </c>
      <c r="H305" s="3"/>
      <c r="I305" s="3"/>
      <c r="J305" s="6" t="e">
        <f t="shared" si="18"/>
        <v>#DIV/0!</v>
      </c>
      <c r="K305" s="6" t="e">
        <f>(VLOOKUP(G305,'Vehicle Factors'!$G$2:$J$352,2,FALSE)*J305)+((VLOOKUP(G305,'Vehicle Factors'!$G$2:$J$352,3,FALSE)*H305*25/1000)+(VLOOKUP(G305,'Vehicle Factors'!$G$2:$J$352,4,FALSE)*H305*298/1000))</f>
        <v>#N/A</v>
      </c>
      <c r="L305" s="6" t="e">
        <f t="shared" si="19"/>
        <v>#N/A</v>
      </c>
    </row>
    <row r="306" spans="1:12">
      <c r="A306" s="3"/>
      <c r="B306" s="3"/>
      <c r="C306" s="3"/>
      <c r="D306" s="4"/>
      <c r="E306" s="4"/>
      <c r="F306" s="10" t="str">
        <f t="shared" si="20"/>
        <v xml:space="preserve"> </v>
      </c>
      <c r="G306" s="10" t="str">
        <f t="shared" si="21"/>
        <v xml:space="preserve">  </v>
      </c>
      <c r="H306" s="3"/>
      <c r="I306" s="3"/>
      <c r="J306" s="6" t="e">
        <f t="shared" si="18"/>
        <v>#DIV/0!</v>
      </c>
      <c r="K306" s="6" t="e">
        <f>(VLOOKUP(G306,'Vehicle Factors'!$G$2:$J$352,2,FALSE)*J306)+((VLOOKUP(G306,'Vehicle Factors'!$G$2:$J$352,3,FALSE)*H306*25/1000)+(VLOOKUP(G306,'Vehicle Factors'!$G$2:$J$352,4,FALSE)*H306*298/1000))</f>
        <v>#N/A</v>
      </c>
      <c r="L306" s="6" t="e">
        <f t="shared" si="19"/>
        <v>#N/A</v>
      </c>
    </row>
    <row r="307" spans="1:12">
      <c r="A307" s="3"/>
      <c r="B307" s="3"/>
      <c r="C307" s="3"/>
      <c r="D307" s="4"/>
      <c r="E307" s="4"/>
      <c r="F307" s="10" t="str">
        <f t="shared" si="20"/>
        <v xml:space="preserve"> </v>
      </c>
      <c r="G307" s="10" t="str">
        <f t="shared" si="21"/>
        <v xml:space="preserve">  </v>
      </c>
      <c r="H307" s="3"/>
      <c r="I307" s="3"/>
      <c r="J307" s="6" t="e">
        <f t="shared" si="18"/>
        <v>#DIV/0!</v>
      </c>
      <c r="K307" s="6" t="e">
        <f>(VLOOKUP(G307,'Vehicle Factors'!$G$2:$J$352,2,FALSE)*J307)+((VLOOKUP(G307,'Vehicle Factors'!$G$2:$J$352,3,FALSE)*H307*25/1000)+(VLOOKUP(G307,'Vehicle Factors'!$G$2:$J$352,4,FALSE)*H307*298/1000))</f>
        <v>#N/A</v>
      </c>
      <c r="L307" s="6" t="e">
        <f t="shared" si="19"/>
        <v>#N/A</v>
      </c>
    </row>
    <row r="308" spans="1:12">
      <c r="A308" s="3"/>
      <c r="B308" s="3"/>
      <c r="C308" s="3"/>
      <c r="D308" s="4"/>
      <c r="E308" s="4"/>
      <c r="F308" s="10" t="str">
        <f t="shared" si="20"/>
        <v xml:space="preserve"> </v>
      </c>
      <c r="G308" s="10" t="str">
        <f t="shared" si="21"/>
        <v xml:space="preserve">  </v>
      </c>
      <c r="H308" s="3"/>
      <c r="I308" s="3"/>
      <c r="J308" s="6" t="e">
        <f t="shared" si="18"/>
        <v>#DIV/0!</v>
      </c>
      <c r="K308" s="6" t="e">
        <f>(VLOOKUP(G308,'Vehicle Factors'!$G$2:$J$352,2,FALSE)*J308)+((VLOOKUP(G308,'Vehicle Factors'!$G$2:$J$352,3,FALSE)*H308*25/1000)+(VLOOKUP(G308,'Vehicle Factors'!$G$2:$J$352,4,FALSE)*H308*298/1000))</f>
        <v>#N/A</v>
      </c>
      <c r="L308" s="6" t="e">
        <f t="shared" si="19"/>
        <v>#N/A</v>
      </c>
    </row>
    <row r="309" spans="1:12">
      <c r="A309" s="3"/>
      <c r="B309" s="3"/>
      <c r="C309" s="3"/>
      <c r="D309" s="4"/>
      <c r="E309" s="4"/>
      <c r="F309" s="10" t="str">
        <f t="shared" si="20"/>
        <v xml:space="preserve"> </v>
      </c>
      <c r="G309" s="10" t="str">
        <f t="shared" si="21"/>
        <v xml:space="preserve">  </v>
      </c>
      <c r="H309" s="3"/>
      <c r="I309" s="3"/>
      <c r="J309" s="6" t="e">
        <f t="shared" si="18"/>
        <v>#DIV/0!</v>
      </c>
      <c r="K309" s="6" t="e">
        <f>(VLOOKUP(G309,'Vehicle Factors'!$G$2:$J$352,2,FALSE)*J309)+((VLOOKUP(G309,'Vehicle Factors'!$G$2:$J$352,3,FALSE)*H309*25/1000)+(VLOOKUP(G309,'Vehicle Factors'!$G$2:$J$352,4,FALSE)*H309*298/1000))</f>
        <v>#N/A</v>
      </c>
      <c r="L309" s="6" t="e">
        <f t="shared" si="19"/>
        <v>#N/A</v>
      </c>
    </row>
    <row r="310" spans="1:12">
      <c r="A310" s="3"/>
      <c r="B310" s="3"/>
      <c r="C310" s="3"/>
      <c r="D310" s="4"/>
      <c r="E310" s="4"/>
      <c r="F310" s="10" t="str">
        <f t="shared" si="20"/>
        <v xml:space="preserve"> </v>
      </c>
      <c r="G310" s="10" t="str">
        <f t="shared" si="21"/>
        <v xml:space="preserve">  </v>
      </c>
      <c r="H310" s="3"/>
      <c r="I310" s="3"/>
      <c r="J310" s="6" t="e">
        <f t="shared" si="18"/>
        <v>#DIV/0!</v>
      </c>
      <c r="K310" s="6" t="e">
        <f>(VLOOKUP(G310,'Vehicle Factors'!$G$2:$J$352,2,FALSE)*J310)+((VLOOKUP(G310,'Vehicle Factors'!$G$2:$J$352,3,FALSE)*H310*25/1000)+(VLOOKUP(G310,'Vehicle Factors'!$G$2:$J$352,4,FALSE)*H310*298/1000))</f>
        <v>#N/A</v>
      </c>
      <c r="L310" s="6" t="e">
        <f t="shared" si="19"/>
        <v>#N/A</v>
      </c>
    </row>
    <row r="311" spans="1:12">
      <c r="A311" s="3"/>
      <c r="B311" s="3"/>
      <c r="C311" s="3"/>
      <c r="D311" s="4"/>
      <c r="E311" s="4"/>
      <c r="F311" s="10" t="str">
        <f t="shared" si="20"/>
        <v xml:space="preserve"> </v>
      </c>
      <c r="G311" s="10" t="str">
        <f t="shared" si="21"/>
        <v xml:space="preserve">  </v>
      </c>
      <c r="H311" s="3"/>
      <c r="I311" s="3"/>
      <c r="J311" s="6" t="e">
        <f t="shared" si="18"/>
        <v>#DIV/0!</v>
      </c>
      <c r="K311" s="6" t="e">
        <f>(VLOOKUP(G311,'Vehicle Factors'!$G$2:$J$352,2,FALSE)*J311)+((VLOOKUP(G311,'Vehicle Factors'!$G$2:$J$352,3,FALSE)*H311*25/1000)+(VLOOKUP(G311,'Vehicle Factors'!$G$2:$J$352,4,FALSE)*H311*298/1000))</f>
        <v>#N/A</v>
      </c>
      <c r="L311" s="6" t="e">
        <f t="shared" si="19"/>
        <v>#N/A</v>
      </c>
    </row>
    <row r="312" spans="1:12">
      <c r="A312" s="3"/>
      <c r="B312" s="3"/>
      <c r="C312" s="3"/>
      <c r="D312" s="4"/>
      <c r="E312" s="4"/>
      <c r="F312" s="10" t="str">
        <f t="shared" si="20"/>
        <v xml:space="preserve"> </v>
      </c>
      <c r="G312" s="10" t="str">
        <f t="shared" si="21"/>
        <v xml:space="preserve">  </v>
      </c>
      <c r="H312" s="3"/>
      <c r="I312" s="3"/>
      <c r="J312" s="6" t="e">
        <f t="shared" si="18"/>
        <v>#DIV/0!</v>
      </c>
      <c r="K312" s="6" t="e">
        <f>(VLOOKUP(G312,'Vehicle Factors'!$G$2:$J$352,2,FALSE)*J312)+((VLOOKUP(G312,'Vehicle Factors'!$G$2:$J$352,3,FALSE)*H312*25/1000)+(VLOOKUP(G312,'Vehicle Factors'!$G$2:$J$352,4,FALSE)*H312*298/1000))</f>
        <v>#N/A</v>
      </c>
      <c r="L312" s="6" t="e">
        <f t="shared" si="19"/>
        <v>#N/A</v>
      </c>
    </row>
    <row r="313" spans="1:12">
      <c r="A313" s="3"/>
      <c r="B313" s="3"/>
      <c r="C313" s="3"/>
      <c r="D313" s="4"/>
      <c r="E313" s="4"/>
      <c r="F313" s="10" t="str">
        <f t="shared" si="20"/>
        <v xml:space="preserve"> </v>
      </c>
      <c r="G313" s="10" t="str">
        <f t="shared" si="21"/>
        <v xml:space="preserve">  </v>
      </c>
      <c r="H313" s="3"/>
      <c r="I313" s="3"/>
      <c r="J313" s="6" t="e">
        <f t="shared" si="18"/>
        <v>#DIV/0!</v>
      </c>
      <c r="K313" s="6" t="e">
        <f>(VLOOKUP(G313,'Vehicle Factors'!$G$2:$J$352,2,FALSE)*J313)+((VLOOKUP(G313,'Vehicle Factors'!$G$2:$J$352,3,FALSE)*H313*25/1000)+(VLOOKUP(G313,'Vehicle Factors'!$G$2:$J$352,4,FALSE)*H313*298/1000))</f>
        <v>#N/A</v>
      </c>
      <c r="L313" s="6" t="e">
        <f t="shared" si="19"/>
        <v>#N/A</v>
      </c>
    </row>
    <row r="314" spans="1:12">
      <c r="A314" s="3"/>
      <c r="B314" s="3"/>
      <c r="C314" s="3"/>
      <c r="D314" s="4"/>
      <c r="E314" s="4"/>
      <c r="F314" s="10" t="str">
        <f t="shared" si="20"/>
        <v xml:space="preserve"> </v>
      </c>
      <c r="G314" s="10" t="str">
        <f t="shared" si="21"/>
        <v xml:space="preserve">  </v>
      </c>
      <c r="H314" s="3"/>
      <c r="I314" s="3"/>
      <c r="J314" s="6" t="e">
        <f t="shared" si="18"/>
        <v>#DIV/0!</v>
      </c>
      <c r="K314" s="6" t="e">
        <f>(VLOOKUP(G314,'Vehicle Factors'!$G$2:$J$352,2,FALSE)*J314)+((VLOOKUP(G314,'Vehicle Factors'!$G$2:$J$352,3,FALSE)*H314*25/1000)+(VLOOKUP(G314,'Vehicle Factors'!$G$2:$J$352,4,FALSE)*H314*298/1000))</f>
        <v>#N/A</v>
      </c>
      <c r="L314" s="6" t="e">
        <f t="shared" si="19"/>
        <v>#N/A</v>
      </c>
    </row>
    <row r="315" spans="1:12">
      <c r="A315" s="3"/>
      <c r="B315" s="3"/>
      <c r="C315" s="3"/>
      <c r="D315" s="4"/>
      <c r="E315" s="4"/>
      <c r="F315" s="10" t="str">
        <f t="shared" si="20"/>
        <v xml:space="preserve"> </v>
      </c>
      <c r="G315" s="10" t="str">
        <f t="shared" si="21"/>
        <v xml:space="preserve">  </v>
      </c>
      <c r="H315" s="3"/>
      <c r="I315" s="3"/>
      <c r="J315" s="6" t="e">
        <f t="shared" si="18"/>
        <v>#DIV/0!</v>
      </c>
      <c r="K315" s="6" t="e">
        <f>(VLOOKUP(G315,'Vehicle Factors'!$G$2:$J$352,2,FALSE)*J315)+((VLOOKUP(G315,'Vehicle Factors'!$G$2:$J$352,3,FALSE)*H315*25/1000)+(VLOOKUP(G315,'Vehicle Factors'!$G$2:$J$352,4,FALSE)*H315*298/1000))</f>
        <v>#N/A</v>
      </c>
      <c r="L315" s="6" t="e">
        <f t="shared" si="19"/>
        <v>#N/A</v>
      </c>
    </row>
    <row r="316" spans="1:12">
      <c r="A316" s="3"/>
      <c r="B316" s="3"/>
      <c r="C316" s="3"/>
      <c r="D316" s="4"/>
      <c r="E316" s="4"/>
      <c r="F316" s="10" t="str">
        <f t="shared" si="20"/>
        <v xml:space="preserve"> </v>
      </c>
      <c r="G316" s="10" t="str">
        <f t="shared" si="21"/>
        <v xml:space="preserve">  </v>
      </c>
      <c r="H316" s="3"/>
      <c r="I316" s="3"/>
      <c r="J316" s="6" t="e">
        <f t="shared" si="18"/>
        <v>#DIV/0!</v>
      </c>
      <c r="K316" s="6" t="e">
        <f>(VLOOKUP(G316,'Vehicle Factors'!$G$2:$J$352,2,FALSE)*J316)+((VLOOKUP(G316,'Vehicle Factors'!$G$2:$J$352,3,FALSE)*H316*25/1000)+(VLOOKUP(G316,'Vehicle Factors'!$G$2:$J$352,4,FALSE)*H316*298/1000))</f>
        <v>#N/A</v>
      </c>
      <c r="L316" s="6" t="e">
        <f t="shared" si="19"/>
        <v>#N/A</v>
      </c>
    </row>
    <row r="317" spans="1:12">
      <c r="A317" s="3"/>
      <c r="B317" s="3"/>
      <c r="C317" s="3"/>
      <c r="D317" s="4"/>
      <c r="E317" s="4"/>
      <c r="F317" s="10" t="str">
        <f t="shared" si="20"/>
        <v xml:space="preserve"> </v>
      </c>
      <c r="G317" s="10" t="str">
        <f t="shared" si="21"/>
        <v xml:space="preserve">  </v>
      </c>
      <c r="H317" s="3"/>
      <c r="I317" s="3"/>
      <c r="J317" s="6" t="e">
        <f t="shared" si="18"/>
        <v>#DIV/0!</v>
      </c>
      <c r="K317" s="6" t="e">
        <f>(VLOOKUP(G317,'Vehicle Factors'!$G$2:$J$352,2,FALSE)*J317)+((VLOOKUP(G317,'Vehicle Factors'!$G$2:$J$352,3,FALSE)*H317*25/1000)+(VLOOKUP(G317,'Vehicle Factors'!$G$2:$J$352,4,FALSE)*H317*298/1000))</f>
        <v>#N/A</v>
      </c>
      <c r="L317" s="6" t="e">
        <f t="shared" si="19"/>
        <v>#N/A</v>
      </c>
    </row>
    <row r="318" spans="1:12">
      <c r="A318" s="3"/>
      <c r="B318" s="3"/>
      <c r="C318" s="3"/>
      <c r="D318" s="4"/>
      <c r="E318" s="4"/>
      <c r="F318" s="10" t="str">
        <f t="shared" si="20"/>
        <v xml:space="preserve"> </v>
      </c>
      <c r="G318" s="10" t="str">
        <f t="shared" si="21"/>
        <v xml:space="preserve">  </v>
      </c>
      <c r="H318" s="3"/>
      <c r="I318" s="3"/>
      <c r="J318" s="6" t="e">
        <f t="shared" si="18"/>
        <v>#DIV/0!</v>
      </c>
      <c r="K318" s="6" t="e">
        <f>(VLOOKUP(G318,'Vehicle Factors'!$G$2:$J$352,2,FALSE)*J318)+((VLOOKUP(G318,'Vehicle Factors'!$G$2:$J$352,3,FALSE)*H318*25/1000)+(VLOOKUP(G318,'Vehicle Factors'!$G$2:$J$352,4,FALSE)*H318*298/1000))</f>
        <v>#N/A</v>
      </c>
      <c r="L318" s="6" t="e">
        <f t="shared" si="19"/>
        <v>#N/A</v>
      </c>
    </row>
    <row r="319" spans="1:12">
      <c r="A319" s="3"/>
      <c r="B319" s="3"/>
      <c r="C319" s="3"/>
      <c r="D319" s="4"/>
      <c r="E319" s="4"/>
      <c r="F319" s="10" t="str">
        <f t="shared" si="20"/>
        <v xml:space="preserve"> </v>
      </c>
      <c r="G319" s="10" t="str">
        <f t="shared" si="21"/>
        <v xml:space="preserve">  </v>
      </c>
      <c r="H319" s="3"/>
      <c r="I319" s="3"/>
      <c r="J319" s="6" t="e">
        <f t="shared" si="18"/>
        <v>#DIV/0!</v>
      </c>
      <c r="K319" s="6" t="e">
        <f>(VLOOKUP(G319,'Vehicle Factors'!$G$2:$J$352,2,FALSE)*J319)+((VLOOKUP(G319,'Vehicle Factors'!$G$2:$J$352,3,FALSE)*H319*25/1000)+(VLOOKUP(G319,'Vehicle Factors'!$G$2:$J$352,4,FALSE)*H319*298/1000))</f>
        <v>#N/A</v>
      </c>
      <c r="L319" s="6" t="e">
        <f t="shared" si="19"/>
        <v>#N/A</v>
      </c>
    </row>
    <row r="320" spans="1:12">
      <c r="A320" s="3"/>
      <c r="B320" s="3"/>
      <c r="C320" s="3"/>
      <c r="D320" s="4"/>
      <c r="E320" s="4"/>
      <c r="F320" s="10" t="str">
        <f t="shared" si="20"/>
        <v xml:space="preserve"> </v>
      </c>
      <c r="G320" s="10" t="str">
        <f t="shared" si="21"/>
        <v xml:space="preserve">  </v>
      </c>
      <c r="H320" s="3"/>
      <c r="I320" s="3"/>
      <c r="J320" s="6" t="e">
        <f t="shared" si="18"/>
        <v>#DIV/0!</v>
      </c>
      <c r="K320" s="6" t="e">
        <f>(VLOOKUP(G320,'Vehicle Factors'!$G$2:$J$352,2,FALSE)*J320)+((VLOOKUP(G320,'Vehicle Factors'!$G$2:$J$352,3,FALSE)*H320*25/1000)+(VLOOKUP(G320,'Vehicle Factors'!$G$2:$J$352,4,FALSE)*H320*298/1000))</f>
        <v>#N/A</v>
      </c>
      <c r="L320" s="6" t="e">
        <f t="shared" si="19"/>
        <v>#N/A</v>
      </c>
    </row>
    <row r="321" spans="1:12">
      <c r="A321" s="3"/>
      <c r="B321" s="3"/>
      <c r="C321" s="3"/>
      <c r="D321" s="4"/>
      <c r="E321" s="4"/>
      <c r="F321" s="10" t="str">
        <f t="shared" si="20"/>
        <v xml:space="preserve"> </v>
      </c>
      <c r="G321" s="10" t="str">
        <f t="shared" si="21"/>
        <v xml:space="preserve">  </v>
      </c>
      <c r="H321" s="3"/>
      <c r="I321" s="3"/>
      <c r="J321" s="6" t="e">
        <f t="shared" si="18"/>
        <v>#DIV/0!</v>
      </c>
      <c r="K321" s="6" t="e">
        <f>(VLOOKUP(G321,'Vehicle Factors'!$G$2:$J$352,2,FALSE)*J321)+((VLOOKUP(G321,'Vehicle Factors'!$G$2:$J$352,3,FALSE)*H321*25/1000)+(VLOOKUP(G321,'Vehicle Factors'!$G$2:$J$352,4,FALSE)*H321*298/1000))</f>
        <v>#N/A</v>
      </c>
      <c r="L321" s="6" t="e">
        <f t="shared" si="19"/>
        <v>#N/A</v>
      </c>
    </row>
    <row r="322" spans="1:12">
      <c r="A322" s="3"/>
      <c r="B322" s="3"/>
      <c r="C322" s="3"/>
      <c r="D322" s="4"/>
      <c r="E322" s="4"/>
      <c r="F322" s="10" t="str">
        <f t="shared" si="20"/>
        <v xml:space="preserve"> </v>
      </c>
      <c r="G322" s="10" t="str">
        <f t="shared" si="21"/>
        <v xml:space="preserve">  </v>
      </c>
      <c r="H322" s="3"/>
      <c r="I322" s="3"/>
      <c r="J322" s="6" t="e">
        <f t="shared" si="18"/>
        <v>#DIV/0!</v>
      </c>
      <c r="K322" s="6" t="e">
        <f>(VLOOKUP(G322,'Vehicle Factors'!$G$2:$J$352,2,FALSE)*J322)+((VLOOKUP(G322,'Vehicle Factors'!$G$2:$J$352,3,FALSE)*H322*25/1000)+(VLOOKUP(G322,'Vehicle Factors'!$G$2:$J$352,4,FALSE)*H322*298/1000))</f>
        <v>#N/A</v>
      </c>
      <c r="L322" s="6" t="e">
        <f t="shared" si="19"/>
        <v>#N/A</v>
      </c>
    </row>
    <row r="323" spans="1:12">
      <c r="A323" s="3"/>
      <c r="B323" s="3"/>
      <c r="C323" s="3"/>
      <c r="D323" s="4"/>
      <c r="E323" s="4"/>
      <c r="F323" s="10" t="str">
        <f t="shared" si="20"/>
        <v xml:space="preserve"> </v>
      </c>
      <c r="G323" s="10" t="str">
        <f t="shared" si="21"/>
        <v xml:space="preserve">  </v>
      </c>
      <c r="H323" s="3"/>
      <c r="I323" s="3"/>
      <c r="J323" s="6" t="e">
        <f t="shared" ref="J323:J386" si="22">H323/I323</f>
        <v>#DIV/0!</v>
      </c>
      <c r="K323" s="6" t="e">
        <f>(VLOOKUP(G323,'Vehicle Factors'!$G$2:$J$352,2,FALSE)*J323)+((VLOOKUP(G323,'Vehicle Factors'!$G$2:$J$352,3,FALSE)*H323*25/1000)+(VLOOKUP(G323,'Vehicle Factors'!$G$2:$J$352,4,FALSE)*H323*298/1000))</f>
        <v>#N/A</v>
      </c>
      <c r="L323" s="6" t="e">
        <f t="shared" ref="L323:L386" si="23">K323/1000</f>
        <v>#N/A</v>
      </c>
    </row>
    <row r="324" spans="1:12">
      <c r="A324" s="3"/>
      <c r="B324" s="3"/>
      <c r="C324" s="3"/>
      <c r="D324" s="4"/>
      <c r="E324" s="4"/>
      <c r="F324" s="10" t="str">
        <f t="shared" si="20"/>
        <v xml:space="preserve"> </v>
      </c>
      <c r="G324" s="10" t="str">
        <f t="shared" si="21"/>
        <v xml:space="preserve">  </v>
      </c>
      <c r="H324" s="3"/>
      <c r="I324" s="3"/>
      <c r="J324" s="6" t="e">
        <f t="shared" si="22"/>
        <v>#DIV/0!</v>
      </c>
      <c r="K324" s="6" t="e">
        <f>(VLOOKUP(G324,'Vehicle Factors'!$G$2:$J$352,2,FALSE)*J324)+((VLOOKUP(G324,'Vehicle Factors'!$G$2:$J$352,3,FALSE)*H324*25/1000)+(VLOOKUP(G324,'Vehicle Factors'!$G$2:$J$352,4,FALSE)*H324*298/1000))</f>
        <v>#N/A</v>
      </c>
      <c r="L324" s="6" t="e">
        <f t="shared" si="23"/>
        <v>#N/A</v>
      </c>
    </row>
    <row r="325" spans="1:12">
      <c r="A325" s="3"/>
      <c r="B325" s="3"/>
      <c r="C325" s="3"/>
      <c r="D325" s="4"/>
      <c r="E325" s="4"/>
      <c r="F325" s="10" t="str">
        <f t="shared" ref="F325:F388" si="24">D325&amp;" "&amp;E325</f>
        <v xml:space="preserve"> </v>
      </c>
      <c r="G325" s="10" t="str">
        <f t="shared" ref="G325:G388" si="25">F325&amp;" "&amp;C325</f>
        <v xml:space="preserve">  </v>
      </c>
      <c r="H325" s="3"/>
      <c r="I325" s="3"/>
      <c r="J325" s="6" t="e">
        <f t="shared" si="22"/>
        <v>#DIV/0!</v>
      </c>
      <c r="K325" s="6" t="e">
        <f>(VLOOKUP(G325,'Vehicle Factors'!$G$2:$J$352,2,FALSE)*J325)+((VLOOKUP(G325,'Vehicle Factors'!$G$2:$J$352,3,FALSE)*H325*25/1000)+(VLOOKUP(G325,'Vehicle Factors'!$G$2:$J$352,4,FALSE)*H325*298/1000))</f>
        <v>#N/A</v>
      </c>
      <c r="L325" s="6" t="e">
        <f t="shared" si="23"/>
        <v>#N/A</v>
      </c>
    </row>
    <row r="326" spans="1:12">
      <c r="A326" s="3"/>
      <c r="B326" s="3"/>
      <c r="C326" s="3"/>
      <c r="D326" s="4"/>
      <c r="E326" s="4"/>
      <c r="F326" s="10" t="str">
        <f t="shared" si="24"/>
        <v xml:space="preserve"> </v>
      </c>
      <c r="G326" s="10" t="str">
        <f t="shared" si="25"/>
        <v xml:space="preserve">  </v>
      </c>
      <c r="H326" s="3"/>
      <c r="I326" s="3"/>
      <c r="J326" s="6" t="e">
        <f t="shared" si="22"/>
        <v>#DIV/0!</v>
      </c>
      <c r="K326" s="6" t="e">
        <f>(VLOOKUP(G326,'Vehicle Factors'!$G$2:$J$352,2,FALSE)*J326)+((VLOOKUP(G326,'Vehicle Factors'!$G$2:$J$352,3,FALSE)*H326*25/1000)+(VLOOKUP(G326,'Vehicle Factors'!$G$2:$J$352,4,FALSE)*H326*298/1000))</f>
        <v>#N/A</v>
      </c>
      <c r="L326" s="6" t="e">
        <f t="shared" si="23"/>
        <v>#N/A</v>
      </c>
    </row>
    <row r="327" spans="1:12">
      <c r="A327" s="3"/>
      <c r="B327" s="3"/>
      <c r="C327" s="3"/>
      <c r="D327" s="4"/>
      <c r="E327" s="4"/>
      <c r="F327" s="10" t="str">
        <f t="shared" si="24"/>
        <v xml:space="preserve"> </v>
      </c>
      <c r="G327" s="10" t="str">
        <f t="shared" si="25"/>
        <v xml:space="preserve">  </v>
      </c>
      <c r="H327" s="3"/>
      <c r="I327" s="3"/>
      <c r="J327" s="6" t="e">
        <f t="shared" si="22"/>
        <v>#DIV/0!</v>
      </c>
      <c r="K327" s="6" t="e">
        <f>(VLOOKUP(G327,'Vehicle Factors'!$G$2:$J$352,2,FALSE)*J327)+((VLOOKUP(G327,'Vehicle Factors'!$G$2:$J$352,3,FALSE)*H327*25/1000)+(VLOOKUP(G327,'Vehicle Factors'!$G$2:$J$352,4,FALSE)*H327*298/1000))</f>
        <v>#N/A</v>
      </c>
      <c r="L327" s="6" t="e">
        <f t="shared" si="23"/>
        <v>#N/A</v>
      </c>
    </row>
    <row r="328" spans="1:12">
      <c r="A328" s="3"/>
      <c r="B328" s="3"/>
      <c r="C328" s="3"/>
      <c r="D328" s="4"/>
      <c r="E328" s="4"/>
      <c r="F328" s="10" t="str">
        <f t="shared" si="24"/>
        <v xml:space="preserve"> </v>
      </c>
      <c r="G328" s="10" t="str">
        <f t="shared" si="25"/>
        <v xml:space="preserve">  </v>
      </c>
      <c r="H328" s="3"/>
      <c r="I328" s="3"/>
      <c r="J328" s="6" t="e">
        <f t="shared" si="22"/>
        <v>#DIV/0!</v>
      </c>
      <c r="K328" s="6" t="e">
        <f>(VLOOKUP(G328,'Vehicle Factors'!$G$2:$J$352,2,FALSE)*J328)+((VLOOKUP(G328,'Vehicle Factors'!$G$2:$J$352,3,FALSE)*H328*25/1000)+(VLOOKUP(G328,'Vehicle Factors'!$G$2:$J$352,4,FALSE)*H328*298/1000))</f>
        <v>#N/A</v>
      </c>
      <c r="L328" s="6" t="e">
        <f t="shared" si="23"/>
        <v>#N/A</v>
      </c>
    </row>
    <row r="329" spans="1:12">
      <c r="A329" s="3"/>
      <c r="B329" s="3"/>
      <c r="C329" s="3"/>
      <c r="D329" s="4"/>
      <c r="E329" s="4"/>
      <c r="F329" s="10" t="str">
        <f t="shared" si="24"/>
        <v xml:space="preserve"> </v>
      </c>
      <c r="G329" s="10" t="str">
        <f t="shared" si="25"/>
        <v xml:space="preserve">  </v>
      </c>
      <c r="H329" s="3"/>
      <c r="I329" s="3"/>
      <c r="J329" s="6" t="e">
        <f t="shared" si="22"/>
        <v>#DIV/0!</v>
      </c>
      <c r="K329" s="6" t="e">
        <f>(VLOOKUP(G329,'Vehicle Factors'!$G$2:$J$352,2,FALSE)*J329)+((VLOOKUP(G329,'Vehicle Factors'!$G$2:$J$352,3,FALSE)*H329*25/1000)+(VLOOKUP(G329,'Vehicle Factors'!$G$2:$J$352,4,FALSE)*H329*298/1000))</f>
        <v>#N/A</v>
      </c>
      <c r="L329" s="6" t="e">
        <f t="shared" si="23"/>
        <v>#N/A</v>
      </c>
    </row>
    <row r="330" spans="1:12">
      <c r="A330" s="3"/>
      <c r="B330" s="3"/>
      <c r="C330" s="3"/>
      <c r="D330" s="4"/>
      <c r="E330" s="4"/>
      <c r="F330" s="10" t="str">
        <f t="shared" si="24"/>
        <v xml:space="preserve"> </v>
      </c>
      <c r="G330" s="10" t="str">
        <f t="shared" si="25"/>
        <v xml:space="preserve">  </v>
      </c>
      <c r="H330" s="3"/>
      <c r="I330" s="3"/>
      <c r="J330" s="6" t="e">
        <f t="shared" si="22"/>
        <v>#DIV/0!</v>
      </c>
      <c r="K330" s="6" t="e">
        <f>(VLOOKUP(G330,'Vehicle Factors'!$G$2:$J$352,2,FALSE)*J330)+((VLOOKUP(G330,'Vehicle Factors'!$G$2:$J$352,3,FALSE)*H330*25/1000)+(VLOOKUP(G330,'Vehicle Factors'!$G$2:$J$352,4,FALSE)*H330*298/1000))</f>
        <v>#N/A</v>
      </c>
      <c r="L330" s="6" t="e">
        <f t="shared" si="23"/>
        <v>#N/A</v>
      </c>
    </row>
    <row r="331" spans="1:12">
      <c r="A331" s="3"/>
      <c r="B331" s="3"/>
      <c r="C331" s="3"/>
      <c r="D331" s="4"/>
      <c r="E331" s="4"/>
      <c r="F331" s="10" t="str">
        <f t="shared" si="24"/>
        <v xml:space="preserve"> </v>
      </c>
      <c r="G331" s="10" t="str">
        <f t="shared" si="25"/>
        <v xml:space="preserve">  </v>
      </c>
      <c r="H331" s="3"/>
      <c r="I331" s="3"/>
      <c r="J331" s="6" t="e">
        <f t="shared" si="22"/>
        <v>#DIV/0!</v>
      </c>
      <c r="K331" s="6" t="e">
        <f>(VLOOKUP(G331,'Vehicle Factors'!$G$2:$J$352,2,FALSE)*J331)+((VLOOKUP(G331,'Vehicle Factors'!$G$2:$J$352,3,FALSE)*H331*25/1000)+(VLOOKUP(G331,'Vehicle Factors'!$G$2:$J$352,4,FALSE)*H331*298/1000))</f>
        <v>#N/A</v>
      </c>
      <c r="L331" s="6" t="e">
        <f t="shared" si="23"/>
        <v>#N/A</v>
      </c>
    </row>
    <row r="332" spans="1:12">
      <c r="A332" s="3"/>
      <c r="B332" s="3"/>
      <c r="C332" s="3"/>
      <c r="D332" s="4"/>
      <c r="E332" s="4"/>
      <c r="F332" s="10" t="str">
        <f t="shared" si="24"/>
        <v xml:space="preserve"> </v>
      </c>
      <c r="G332" s="10" t="str">
        <f t="shared" si="25"/>
        <v xml:space="preserve">  </v>
      </c>
      <c r="H332" s="3"/>
      <c r="I332" s="3"/>
      <c r="J332" s="6" t="e">
        <f t="shared" si="22"/>
        <v>#DIV/0!</v>
      </c>
      <c r="K332" s="6" t="e">
        <f>(VLOOKUP(G332,'Vehicle Factors'!$G$2:$J$352,2,FALSE)*J332)+((VLOOKUP(G332,'Vehicle Factors'!$G$2:$J$352,3,FALSE)*H332*25/1000)+(VLOOKUP(G332,'Vehicle Factors'!$G$2:$J$352,4,FALSE)*H332*298/1000))</f>
        <v>#N/A</v>
      </c>
      <c r="L332" s="6" t="e">
        <f t="shared" si="23"/>
        <v>#N/A</v>
      </c>
    </row>
    <row r="333" spans="1:12">
      <c r="A333" s="3"/>
      <c r="B333" s="3"/>
      <c r="C333" s="3"/>
      <c r="D333" s="4"/>
      <c r="E333" s="4"/>
      <c r="F333" s="10" t="str">
        <f t="shared" si="24"/>
        <v xml:space="preserve"> </v>
      </c>
      <c r="G333" s="10" t="str">
        <f t="shared" si="25"/>
        <v xml:space="preserve">  </v>
      </c>
      <c r="H333" s="3"/>
      <c r="I333" s="3"/>
      <c r="J333" s="6" t="e">
        <f t="shared" si="22"/>
        <v>#DIV/0!</v>
      </c>
      <c r="K333" s="6" t="e">
        <f>(VLOOKUP(G333,'Vehicle Factors'!$G$2:$J$352,2,FALSE)*J333)+((VLOOKUP(G333,'Vehicle Factors'!$G$2:$J$352,3,FALSE)*H333*25/1000)+(VLOOKUP(G333,'Vehicle Factors'!$G$2:$J$352,4,FALSE)*H333*298/1000))</f>
        <v>#N/A</v>
      </c>
      <c r="L333" s="6" t="e">
        <f t="shared" si="23"/>
        <v>#N/A</v>
      </c>
    </row>
    <row r="334" spans="1:12">
      <c r="A334" s="3"/>
      <c r="B334" s="3"/>
      <c r="C334" s="3"/>
      <c r="D334" s="4"/>
      <c r="E334" s="4"/>
      <c r="F334" s="10" t="str">
        <f t="shared" si="24"/>
        <v xml:space="preserve"> </v>
      </c>
      <c r="G334" s="10" t="str">
        <f t="shared" si="25"/>
        <v xml:space="preserve">  </v>
      </c>
      <c r="H334" s="3"/>
      <c r="I334" s="3"/>
      <c r="J334" s="6" t="e">
        <f t="shared" si="22"/>
        <v>#DIV/0!</v>
      </c>
      <c r="K334" s="6" t="e">
        <f>(VLOOKUP(G334,'Vehicle Factors'!$G$2:$J$352,2,FALSE)*J334)+((VLOOKUP(G334,'Vehicle Factors'!$G$2:$J$352,3,FALSE)*H334*25/1000)+(VLOOKUP(G334,'Vehicle Factors'!$G$2:$J$352,4,FALSE)*H334*298/1000))</f>
        <v>#N/A</v>
      </c>
      <c r="L334" s="6" t="e">
        <f t="shared" si="23"/>
        <v>#N/A</v>
      </c>
    </row>
    <row r="335" spans="1:12">
      <c r="A335" s="3"/>
      <c r="B335" s="3"/>
      <c r="C335" s="3"/>
      <c r="D335" s="4"/>
      <c r="E335" s="4"/>
      <c r="F335" s="10" t="str">
        <f t="shared" si="24"/>
        <v xml:space="preserve"> </v>
      </c>
      <c r="G335" s="10" t="str">
        <f t="shared" si="25"/>
        <v xml:space="preserve">  </v>
      </c>
      <c r="H335" s="3"/>
      <c r="I335" s="3"/>
      <c r="J335" s="6" t="e">
        <f t="shared" si="22"/>
        <v>#DIV/0!</v>
      </c>
      <c r="K335" s="6" t="e">
        <f>(VLOOKUP(G335,'Vehicle Factors'!$G$2:$J$352,2,FALSE)*J335)+((VLOOKUP(G335,'Vehicle Factors'!$G$2:$J$352,3,FALSE)*H335*25/1000)+(VLOOKUP(G335,'Vehicle Factors'!$G$2:$J$352,4,FALSE)*H335*298/1000))</f>
        <v>#N/A</v>
      </c>
      <c r="L335" s="6" t="e">
        <f t="shared" si="23"/>
        <v>#N/A</v>
      </c>
    </row>
    <row r="336" spans="1:12">
      <c r="A336" s="3"/>
      <c r="B336" s="3"/>
      <c r="C336" s="3"/>
      <c r="D336" s="4"/>
      <c r="E336" s="4"/>
      <c r="F336" s="10" t="str">
        <f t="shared" si="24"/>
        <v xml:space="preserve"> </v>
      </c>
      <c r="G336" s="10" t="str">
        <f t="shared" si="25"/>
        <v xml:space="preserve">  </v>
      </c>
      <c r="H336" s="3"/>
      <c r="I336" s="3"/>
      <c r="J336" s="6" t="e">
        <f t="shared" si="22"/>
        <v>#DIV/0!</v>
      </c>
      <c r="K336" s="6" t="e">
        <f>(VLOOKUP(G336,'Vehicle Factors'!$G$2:$J$352,2,FALSE)*J336)+((VLOOKUP(G336,'Vehicle Factors'!$G$2:$J$352,3,FALSE)*H336*25/1000)+(VLOOKUP(G336,'Vehicle Factors'!$G$2:$J$352,4,FALSE)*H336*298/1000))</f>
        <v>#N/A</v>
      </c>
      <c r="L336" s="6" t="e">
        <f t="shared" si="23"/>
        <v>#N/A</v>
      </c>
    </row>
    <row r="337" spans="1:12">
      <c r="A337" s="3"/>
      <c r="B337" s="3"/>
      <c r="C337" s="3"/>
      <c r="D337" s="4"/>
      <c r="E337" s="4"/>
      <c r="F337" s="10" t="str">
        <f t="shared" si="24"/>
        <v xml:space="preserve"> </v>
      </c>
      <c r="G337" s="10" t="str">
        <f t="shared" si="25"/>
        <v xml:space="preserve">  </v>
      </c>
      <c r="H337" s="3"/>
      <c r="I337" s="3"/>
      <c r="J337" s="6" t="e">
        <f t="shared" si="22"/>
        <v>#DIV/0!</v>
      </c>
      <c r="K337" s="6" t="e">
        <f>(VLOOKUP(G337,'Vehicle Factors'!$G$2:$J$352,2,FALSE)*J337)+((VLOOKUP(G337,'Vehicle Factors'!$G$2:$J$352,3,FALSE)*H337*25/1000)+(VLOOKUP(G337,'Vehicle Factors'!$G$2:$J$352,4,FALSE)*H337*298/1000))</f>
        <v>#N/A</v>
      </c>
      <c r="L337" s="6" t="e">
        <f t="shared" si="23"/>
        <v>#N/A</v>
      </c>
    </row>
    <row r="338" spans="1:12">
      <c r="A338" s="3"/>
      <c r="B338" s="3"/>
      <c r="C338" s="3"/>
      <c r="D338" s="4"/>
      <c r="E338" s="4"/>
      <c r="F338" s="10" t="str">
        <f t="shared" si="24"/>
        <v xml:space="preserve"> </v>
      </c>
      <c r="G338" s="10" t="str">
        <f t="shared" si="25"/>
        <v xml:space="preserve">  </v>
      </c>
      <c r="H338" s="3"/>
      <c r="I338" s="3"/>
      <c r="J338" s="6" t="e">
        <f t="shared" si="22"/>
        <v>#DIV/0!</v>
      </c>
      <c r="K338" s="6" t="e">
        <f>(VLOOKUP(G338,'Vehicle Factors'!$G$2:$J$352,2,FALSE)*J338)+((VLOOKUP(G338,'Vehicle Factors'!$G$2:$J$352,3,FALSE)*H338*25/1000)+(VLOOKUP(G338,'Vehicle Factors'!$G$2:$J$352,4,FALSE)*H338*298/1000))</f>
        <v>#N/A</v>
      </c>
      <c r="L338" s="6" t="e">
        <f t="shared" si="23"/>
        <v>#N/A</v>
      </c>
    </row>
    <row r="339" spans="1:12">
      <c r="A339" s="3"/>
      <c r="B339" s="3"/>
      <c r="C339" s="3"/>
      <c r="D339" s="4"/>
      <c r="E339" s="4"/>
      <c r="F339" s="10" t="str">
        <f t="shared" si="24"/>
        <v xml:space="preserve"> </v>
      </c>
      <c r="G339" s="10" t="str">
        <f t="shared" si="25"/>
        <v xml:space="preserve">  </v>
      </c>
      <c r="H339" s="3"/>
      <c r="I339" s="3"/>
      <c r="J339" s="6" t="e">
        <f t="shared" si="22"/>
        <v>#DIV/0!</v>
      </c>
      <c r="K339" s="6" t="e">
        <f>(VLOOKUP(G339,'Vehicle Factors'!$G$2:$J$352,2,FALSE)*J339)+((VLOOKUP(G339,'Vehicle Factors'!$G$2:$J$352,3,FALSE)*H339*25/1000)+(VLOOKUP(G339,'Vehicle Factors'!$G$2:$J$352,4,FALSE)*H339*298/1000))</f>
        <v>#N/A</v>
      </c>
      <c r="L339" s="6" t="e">
        <f t="shared" si="23"/>
        <v>#N/A</v>
      </c>
    </row>
    <row r="340" spans="1:12">
      <c r="A340" s="3"/>
      <c r="B340" s="3"/>
      <c r="C340" s="3"/>
      <c r="D340" s="4"/>
      <c r="E340" s="4"/>
      <c r="F340" s="10" t="str">
        <f t="shared" si="24"/>
        <v xml:space="preserve"> </v>
      </c>
      <c r="G340" s="10" t="str">
        <f t="shared" si="25"/>
        <v xml:space="preserve">  </v>
      </c>
      <c r="H340" s="3"/>
      <c r="I340" s="3"/>
      <c r="J340" s="6" t="e">
        <f t="shared" si="22"/>
        <v>#DIV/0!</v>
      </c>
      <c r="K340" s="6" t="e">
        <f>(VLOOKUP(G340,'Vehicle Factors'!$G$2:$J$352,2,FALSE)*J340)+((VLOOKUP(G340,'Vehicle Factors'!$G$2:$J$352,3,FALSE)*H340*25/1000)+(VLOOKUP(G340,'Vehicle Factors'!$G$2:$J$352,4,FALSE)*H340*298/1000))</f>
        <v>#N/A</v>
      </c>
      <c r="L340" s="6" t="e">
        <f t="shared" si="23"/>
        <v>#N/A</v>
      </c>
    </row>
    <row r="341" spans="1:12">
      <c r="A341" s="3"/>
      <c r="B341" s="3"/>
      <c r="C341" s="3"/>
      <c r="D341" s="4"/>
      <c r="E341" s="4"/>
      <c r="F341" s="10" t="str">
        <f t="shared" si="24"/>
        <v xml:space="preserve"> </v>
      </c>
      <c r="G341" s="10" t="str">
        <f t="shared" si="25"/>
        <v xml:space="preserve">  </v>
      </c>
      <c r="H341" s="3"/>
      <c r="I341" s="3"/>
      <c r="J341" s="6" t="e">
        <f t="shared" si="22"/>
        <v>#DIV/0!</v>
      </c>
      <c r="K341" s="6" t="e">
        <f>(VLOOKUP(G341,'Vehicle Factors'!$G$2:$J$352,2,FALSE)*J341)+((VLOOKUP(G341,'Vehicle Factors'!$G$2:$J$352,3,FALSE)*H341*25/1000)+(VLOOKUP(G341,'Vehicle Factors'!$G$2:$J$352,4,FALSE)*H341*298/1000))</f>
        <v>#N/A</v>
      </c>
      <c r="L341" s="6" t="e">
        <f t="shared" si="23"/>
        <v>#N/A</v>
      </c>
    </row>
    <row r="342" spans="1:12">
      <c r="A342" s="3"/>
      <c r="B342" s="3"/>
      <c r="C342" s="3"/>
      <c r="D342" s="4"/>
      <c r="E342" s="4"/>
      <c r="F342" s="10" t="str">
        <f t="shared" si="24"/>
        <v xml:space="preserve"> </v>
      </c>
      <c r="G342" s="10" t="str">
        <f t="shared" si="25"/>
        <v xml:space="preserve">  </v>
      </c>
      <c r="H342" s="3"/>
      <c r="I342" s="3"/>
      <c r="J342" s="6" t="e">
        <f t="shared" si="22"/>
        <v>#DIV/0!</v>
      </c>
      <c r="K342" s="6" t="e">
        <f>(VLOOKUP(G342,'Vehicle Factors'!$G$2:$J$352,2,FALSE)*J342)+((VLOOKUP(G342,'Vehicle Factors'!$G$2:$J$352,3,FALSE)*H342*25/1000)+(VLOOKUP(G342,'Vehicle Factors'!$G$2:$J$352,4,FALSE)*H342*298/1000))</f>
        <v>#N/A</v>
      </c>
      <c r="L342" s="6" t="e">
        <f t="shared" si="23"/>
        <v>#N/A</v>
      </c>
    </row>
    <row r="343" spans="1:12">
      <c r="A343" s="3"/>
      <c r="B343" s="3"/>
      <c r="C343" s="3"/>
      <c r="D343" s="4"/>
      <c r="E343" s="4"/>
      <c r="F343" s="10" t="str">
        <f t="shared" si="24"/>
        <v xml:space="preserve"> </v>
      </c>
      <c r="G343" s="10" t="str">
        <f t="shared" si="25"/>
        <v xml:space="preserve">  </v>
      </c>
      <c r="H343" s="3"/>
      <c r="I343" s="3"/>
      <c r="J343" s="6" t="e">
        <f t="shared" si="22"/>
        <v>#DIV/0!</v>
      </c>
      <c r="K343" s="6" t="e">
        <f>(VLOOKUP(G343,'Vehicle Factors'!$G$2:$J$352,2,FALSE)*J343)+((VLOOKUP(G343,'Vehicle Factors'!$G$2:$J$352,3,FALSE)*H343*25/1000)+(VLOOKUP(G343,'Vehicle Factors'!$G$2:$J$352,4,FALSE)*H343*298/1000))</f>
        <v>#N/A</v>
      </c>
      <c r="L343" s="6" t="e">
        <f t="shared" si="23"/>
        <v>#N/A</v>
      </c>
    </row>
    <row r="344" spans="1:12">
      <c r="A344" s="3"/>
      <c r="B344" s="3"/>
      <c r="C344" s="3"/>
      <c r="D344" s="4"/>
      <c r="E344" s="4"/>
      <c r="F344" s="10" t="str">
        <f t="shared" si="24"/>
        <v xml:space="preserve"> </v>
      </c>
      <c r="G344" s="10" t="str">
        <f t="shared" si="25"/>
        <v xml:space="preserve">  </v>
      </c>
      <c r="H344" s="3"/>
      <c r="I344" s="3"/>
      <c r="J344" s="6" t="e">
        <f t="shared" si="22"/>
        <v>#DIV/0!</v>
      </c>
      <c r="K344" s="6" t="e">
        <f>(VLOOKUP(G344,'Vehicle Factors'!$G$2:$J$352,2,FALSE)*J344)+((VLOOKUP(G344,'Vehicle Factors'!$G$2:$J$352,3,FALSE)*H344*25/1000)+(VLOOKUP(G344,'Vehicle Factors'!$G$2:$J$352,4,FALSE)*H344*298/1000))</f>
        <v>#N/A</v>
      </c>
      <c r="L344" s="6" t="e">
        <f t="shared" si="23"/>
        <v>#N/A</v>
      </c>
    </row>
    <row r="345" spans="1:12">
      <c r="A345" s="3"/>
      <c r="B345" s="3"/>
      <c r="C345" s="3"/>
      <c r="D345" s="4"/>
      <c r="E345" s="4"/>
      <c r="F345" s="10" t="str">
        <f t="shared" si="24"/>
        <v xml:space="preserve"> </v>
      </c>
      <c r="G345" s="10" t="str">
        <f t="shared" si="25"/>
        <v xml:space="preserve">  </v>
      </c>
      <c r="H345" s="3"/>
      <c r="I345" s="3"/>
      <c r="J345" s="6" t="e">
        <f t="shared" si="22"/>
        <v>#DIV/0!</v>
      </c>
      <c r="K345" s="6" t="e">
        <f>(VLOOKUP(G345,'Vehicle Factors'!$G$2:$J$352,2,FALSE)*J345)+((VLOOKUP(G345,'Vehicle Factors'!$G$2:$J$352,3,FALSE)*H345*25/1000)+(VLOOKUP(G345,'Vehicle Factors'!$G$2:$J$352,4,FALSE)*H345*298/1000))</f>
        <v>#N/A</v>
      </c>
      <c r="L345" s="6" t="e">
        <f t="shared" si="23"/>
        <v>#N/A</v>
      </c>
    </row>
    <row r="346" spans="1:12">
      <c r="A346" s="3"/>
      <c r="B346" s="3"/>
      <c r="C346" s="3"/>
      <c r="D346" s="4"/>
      <c r="E346" s="4"/>
      <c r="F346" s="10" t="str">
        <f t="shared" si="24"/>
        <v xml:space="preserve"> </v>
      </c>
      <c r="G346" s="10" t="str">
        <f t="shared" si="25"/>
        <v xml:space="preserve">  </v>
      </c>
      <c r="H346" s="3"/>
      <c r="I346" s="3"/>
      <c r="J346" s="6" t="e">
        <f t="shared" si="22"/>
        <v>#DIV/0!</v>
      </c>
      <c r="K346" s="6" t="e">
        <f>(VLOOKUP(G346,'Vehicle Factors'!$G$2:$J$352,2,FALSE)*J346)+((VLOOKUP(G346,'Vehicle Factors'!$G$2:$J$352,3,FALSE)*H346*25/1000)+(VLOOKUP(G346,'Vehicle Factors'!$G$2:$J$352,4,FALSE)*H346*298/1000))</f>
        <v>#N/A</v>
      </c>
      <c r="L346" s="6" t="e">
        <f t="shared" si="23"/>
        <v>#N/A</v>
      </c>
    </row>
    <row r="347" spans="1:12">
      <c r="A347" s="3"/>
      <c r="B347" s="3"/>
      <c r="C347" s="3"/>
      <c r="D347" s="4"/>
      <c r="E347" s="4"/>
      <c r="F347" s="10" t="str">
        <f t="shared" si="24"/>
        <v xml:space="preserve"> </v>
      </c>
      <c r="G347" s="10" t="str">
        <f t="shared" si="25"/>
        <v xml:space="preserve">  </v>
      </c>
      <c r="H347" s="3"/>
      <c r="I347" s="3"/>
      <c r="J347" s="6" t="e">
        <f t="shared" si="22"/>
        <v>#DIV/0!</v>
      </c>
      <c r="K347" s="6" t="e">
        <f>(VLOOKUP(G347,'Vehicle Factors'!$G$2:$J$352,2,FALSE)*J347)+((VLOOKUP(G347,'Vehicle Factors'!$G$2:$J$352,3,FALSE)*H347*25/1000)+(VLOOKUP(G347,'Vehicle Factors'!$G$2:$J$352,4,FALSE)*H347*298/1000))</f>
        <v>#N/A</v>
      </c>
      <c r="L347" s="6" t="e">
        <f t="shared" si="23"/>
        <v>#N/A</v>
      </c>
    </row>
    <row r="348" spans="1:12">
      <c r="A348" s="3"/>
      <c r="B348" s="3"/>
      <c r="C348" s="3"/>
      <c r="D348" s="4"/>
      <c r="E348" s="4"/>
      <c r="F348" s="10" t="str">
        <f t="shared" si="24"/>
        <v xml:space="preserve"> </v>
      </c>
      <c r="G348" s="10" t="str">
        <f t="shared" si="25"/>
        <v xml:space="preserve">  </v>
      </c>
      <c r="H348" s="3"/>
      <c r="I348" s="3"/>
      <c r="J348" s="6" t="e">
        <f t="shared" si="22"/>
        <v>#DIV/0!</v>
      </c>
      <c r="K348" s="6" t="e">
        <f>(VLOOKUP(G348,'Vehicle Factors'!$G$2:$J$352,2,FALSE)*J348)+((VLOOKUP(G348,'Vehicle Factors'!$G$2:$J$352,3,FALSE)*H348*25/1000)+(VLOOKUP(G348,'Vehicle Factors'!$G$2:$J$352,4,FALSE)*H348*298/1000))</f>
        <v>#N/A</v>
      </c>
      <c r="L348" s="6" t="e">
        <f t="shared" si="23"/>
        <v>#N/A</v>
      </c>
    </row>
    <row r="349" spans="1:12">
      <c r="A349" s="3"/>
      <c r="B349" s="3"/>
      <c r="C349" s="3"/>
      <c r="D349" s="4"/>
      <c r="E349" s="4"/>
      <c r="F349" s="10" t="str">
        <f t="shared" si="24"/>
        <v xml:space="preserve"> </v>
      </c>
      <c r="G349" s="10" t="str">
        <f t="shared" si="25"/>
        <v xml:space="preserve">  </v>
      </c>
      <c r="H349" s="3"/>
      <c r="I349" s="3"/>
      <c r="J349" s="6" t="e">
        <f t="shared" si="22"/>
        <v>#DIV/0!</v>
      </c>
      <c r="K349" s="6" t="e">
        <f>(VLOOKUP(G349,'Vehicle Factors'!$G$2:$J$352,2,FALSE)*J349)+((VLOOKUP(G349,'Vehicle Factors'!$G$2:$J$352,3,FALSE)*H349*25/1000)+(VLOOKUP(G349,'Vehicle Factors'!$G$2:$J$352,4,FALSE)*H349*298/1000))</f>
        <v>#N/A</v>
      </c>
      <c r="L349" s="6" t="e">
        <f t="shared" si="23"/>
        <v>#N/A</v>
      </c>
    </row>
    <row r="350" spans="1:12">
      <c r="A350" s="3"/>
      <c r="B350" s="3"/>
      <c r="C350" s="3"/>
      <c r="D350" s="4"/>
      <c r="E350" s="4"/>
      <c r="F350" s="10" t="str">
        <f t="shared" si="24"/>
        <v xml:space="preserve"> </v>
      </c>
      <c r="G350" s="10" t="str">
        <f t="shared" si="25"/>
        <v xml:space="preserve">  </v>
      </c>
      <c r="H350" s="3"/>
      <c r="I350" s="3"/>
      <c r="J350" s="6" t="e">
        <f t="shared" si="22"/>
        <v>#DIV/0!</v>
      </c>
      <c r="K350" s="6" t="e">
        <f>(VLOOKUP(G350,'Vehicle Factors'!$G$2:$J$352,2,FALSE)*J350)+((VLOOKUP(G350,'Vehicle Factors'!$G$2:$J$352,3,FALSE)*H350*25/1000)+(VLOOKUP(G350,'Vehicle Factors'!$G$2:$J$352,4,FALSE)*H350*298/1000))</f>
        <v>#N/A</v>
      </c>
      <c r="L350" s="6" t="e">
        <f t="shared" si="23"/>
        <v>#N/A</v>
      </c>
    </row>
    <row r="351" spans="1:12">
      <c r="A351" s="3"/>
      <c r="B351" s="3"/>
      <c r="C351" s="3"/>
      <c r="D351" s="4"/>
      <c r="E351" s="4"/>
      <c r="F351" s="10" t="str">
        <f t="shared" si="24"/>
        <v xml:space="preserve"> </v>
      </c>
      <c r="G351" s="10" t="str">
        <f t="shared" si="25"/>
        <v xml:space="preserve">  </v>
      </c>
      <c r="H351" s="3"/>
      <c r="I351" s="3"/>
      <c r="J351" s="6" t="e">
        <f t="shared" si="22"/>
        <v>#DIV/0!</v>
      </c>
      <c r="K351" s="6" t="e">
        <f>(VLOOKUP(G351,'Vehicle Factors'!$G$2:$J$352,2,FALSE)*J351)+((VLOOKUP(G351,'Vehicle Factors'!$G$2:$J$352,3,FALSE)*H351*25/1000)+(VLOOKUP(G351,'Vehicle Factors'!$G$2:$J$352,4,FALSE)*H351*298/1000))</f>
        <v>#N/A</v>
      </c>
      <c r="L351" s="6" t="e">
        <f t="shared" si="23"/>
        <v>#N/A</v>
      </c>
    </row>
    <row r="352" spans="1:12">
      <c r="A352" s="3"/>
      <c r="B352" s="3"/>
      <c r="C352" s="3"/>
      <c r="D352" s="4"/>
      <c r="E352" s="4"/>
      <c r="F352" s="10" t="str">
        <f t="shared" si="24"/>
        <v xml:space="preserve"> </v>
      </c>
      <c r="G352" s="10" t="str">
        <f t="shared" si="25"/>
        <v xml:space="preserve">  </v>
      </c>
      <c r="H352" s="3"/>
      <c r="I352" s="3"/>
      <c r="J352" s="6" t="e">
        <f t="shared" si="22"/>
        <v>#DIV/0!</v>
      </c>
      <c r="K352" s="6" t="e">
        <f>(VLOOKUP(G352,'Vehicle Factors'!$G$2:$J$352,2,FALSE)*J352)+((VLOOKUP(G352,'Vehicle Factors'!$G$2:$J$352,3,FALSE)*H352*25/1000)+(VLOOKUP(G352,'Vehicle Factors'!$G$2:$J$352,4,FALSE)*H352*298/1000))</f>
        <v>#N/A</v>
      </c>
      <c r="L352" s="6" t="e">
        <f t="shared" si="23"/>
        <v>#N/A</v>
      </c>
    </row>
    <row r="353" spans="1:12">
      <c r="A353" s="3"/>
      <c r="B353" s="3"/>
      <c r="C353" s="3"/>
      <c r="D353" s="4"/>
      <c r="E353" s="4"/>
      <c r="F353" s="10" t="str">
        <f t="shared" si="24"/>
        <v xml:space="preserve"> </v>
      </c>
      <c r="G353" s="10" t="str">
        <f t="shared" si="25"/>
        <v xml:space="preserve">  </v>
      </c>
      <c r="H353" s="3"/>
      <c r="I353" s="3"/>
      <c r="J353" s="6" t="e">
        <f t="shared" si="22"/>
        <v>#DIV/0!</v>
      </c>
      <c r="K353" s="6" t="e">
        <f>(VLOOKUP(G353,'Vehicle Factors'!$G$2:$J$352,2,FALSE)*J353)+((VLOOKUP(G353,'Vehicle Factors'!$G$2:$J$352,3,FALSE)*H353*25/1000)+(VLOOKUP(G353,'Vehicle Factors'!$G$2:$J$352,4,FALSE)*H353*298/1000))</f>
        <v>#N/A</v>
      </c>
      <c r="L353" s="6" t="e">
        <f t="shared" si="23"/>
        <v>#N/A</v>
      </c>
    </row>
    <row r="354" spans="1:12">
      <c r="A354" s="3"/>
      <c r="B354" s="3"/>
      <c r="C354" s="3"/>
      <c r="D354" s="4"/>
      <c r="E354" s="4"/>
      <c r="F354" s="10" t="str">
        <f t="shared" si="24"/>
        <v xml:space="preserve"> </v>
      </c>
      <c r="G354" s="10" t="str">
        <f t="shared" si="25"/>
        <v xml:space="preserve">  </v>
      </c>
      <c r="H354" s="3"/>
      <c r="I354" s="3"/>
      <c r="J354" s="6" t="e">
        <f t="shared" si="22"/>
        <v>#DIV/0!</v>
      </c>
      <c r="K354" s="6" t="e">
        <f>(VLOOKUP(G354,'Vehicle Factors'!$G$2:$J$352,2,FALSE)*J354)+((VLOOKUP(G354,'Vehicle Factors'!$G$2:$J$352,3,FALSE)*H354*25/1000)+(VLOOKUP(G354,'Vehicle Factors'!$G$2:$J$352,4,FALSE)*H354*298/1000))</f>
        <v>#N/A</v>
      </c>
      <c r="L354" s="6" t="e">
        <f t="shared" si="23"/>
        <v>#N/A</v>
      </c>
    </row>
    <row r="355" spans="1:12">
      <c r="A355" s="3"/>
      <c r="B355" s="3"/>
      <c r="C355" s="3"/>
      <c r="D355" s="4"/>
      <c r="E355" s="4"/>
      <c r="F355" s="10" t="str">
        <f t="shared" si="24"/>
        <v xml:space="preserve"> </v>
      </c>
      <c r="G355" s="10" t="str">
        <f t="shared" si="25"/>
        <v xml:space="preserve">  </v>
      </c>
      <c r="H355" s="3"/>
      <c r="I355" s="3"/>
      <c r="J355" s="6" t="e">
        <f t="shared" si="22"/>
        <v>#DIV/0!</v>
      </c>
      <c r="K355" s="6" t="e">
        <f>(VLOOKUP(G355,'Vehicle Factors'!$G$2:$J$352,2,FALSE)*J355)+((VLOOKUP(G355,'Vehicle Factors'!$G$2:$J$352,3,FALSE)*H355*25/1000)+(VLOOKUP(G355,'Vehicle Factors'!$G$2:$J$352,4,FALSE)*H355*298/1000))</f>
        <v>#N/A</v>
      </c>
      <c r="L355" s="6" t="e">
        <f t="shared" si="23"/>
        <v>#N/A</v>
      </c>
    </row>
    <row r="356" spans="1:12">
      <c r="A356" s="3"/>
      <c r="B356" s="3"/>
      <c r="C356" s="3"/>
      <c r="D356" s="4"/>
      <c r="E356" s="4"/>
      <c r="F356" s="10" t="str">
        <f t="shared" si="24"/>
        <v xml:space="preserve"> </v>
      </c>
      <c r="G356" s="10" t="str">
        <f t="shared" si="25"/>
        <v xml:space="preserve">  </v>
      </c>
      <c r="H356" s="3"/>
      <c r="I356" s="3"/>
      <c r="J356" s="6" t="e">
        <f t="shared" si="22"/>
        <v>#DIV/0!</v>
      </c>
      <c r="K356" s="6" t="e">
        <f>(VLOOKUP(G356,'Vehicle Factors'!$G$2:$J$352,2,FALSE)*J356)+((VLOOKUP(G356,'Vehicle Factors'!$G$2:$J$352,3,FALSE)*H356*25/1000)+(VLOOKUP(G356,'Vehicle Factors'!$G$2:$J$352,4,FALSE)*H356*298/1000))</f>
        <v>#N/A</v>
      </c>
      <c r="L356" s="6" t="e">
        <f t="shared" si="23"/>
        <v>#N/A</v>
      </c>
    </row>
    <row r="357" spans="1:12">
      <c r="A357" s="3"/>
      <c r="B357" s="3"/>
      <c r="C357" s="3"/>
      <c r="D357" s="4"/>
      <c r="E357" s="4"/>
      <c r="F357" s="10" t="str">
        <f t="shared" si="24"/>
        <v xml:space="preserve"> </v>
      </c>
      <c r="G357" s="10" t="str">
        <f t="shared" si="25"/>
        <v xml:space="preserve">  </v>
      </c>
      <c r="H357" s="3"/>
      <c r="I357" s="3"/>
      <c r="J357" s="6" t="e">
        <f t="shared" si="22"/>
        <v>#DIV/0!</v>
      </c>
      <c r="K357" s="6" t="e">
        <f>(VLOOKUP(G357,'Vehicle Factors'!$G$2:$J$352,2,FALSE)*J357)+((VLOOKUP(G357,'Vehicle Factors'!$G$2:$J$352,3,FALSE)*H357*25/1000)+(VLOOKUP(G357,'Vehicle Factors'!$G$2:$J$352,4,FALSE)*H357*298/1000))</f>
        <v>#N/A</v>
      </c>
      <c r="L357" s="6" t="e">
        <f t="shared" si="23"/>
        <v>#N/A</v>
      </c>
    </row>
    <row r="358" spans="1:12">
      <c r="A358" s="3"/>
      <c r="B358" s="3"/>
      <c r="C358" s="3"/>
      <c r="D358" s="4"/>
      <c r="E358" s="4"/>
      <c r="F358" s="10" t="str">
        <f t="shared" si="24"/>
        <v xml:space="preserve"> </v>
      </c>
      <c r="G358" s="10" t="str">
        <f t="shared" si="25"/>
        <v xml:space="preserve">  </v>
      </c>
      <c r="H358" s="3"/>
      <c r="I358" s="3"/>
      <c r="J358" s="6" t="e">
        <f t="shared" si="22"/>
        <v>#DIV/0!</v>
      </c>
      <c r="K358" s="6" t="e">
        <f>(VLOOKUP(G358,'Vehicle Factors'!$G$2:$J$352,2,FALSE)*J358)+((VLOOKUP(G358,'Vehicle Factors'!$G$2:$J$352,3,FALSE)*H358*25/1000)+(VLOOKUP(G358,'Vehicle Factors'!$G$2:$J$352,4,FALSE)*H358*298/1000))</f>
        <v>#N/A</v>
      </c>
      <c r="L358" s="6" t="e">
        <f t="shared" si="23"/>
        <v>#N/A</v>
      </c>
    </row>
    <row r="359" spans="1:12">
      <c r="A359" s="3"/>
      <c r="B359" s="3"/>
      <c r="C359" s="3"/>
      <c r="D359" s="4"/>
      <c r="E359" s="4"/>
      <c r="F359" s="10" t="str">
        <f t="shared" si="24"/>
        <v xml:space="preserve"> </v>
      </c>
      <c r="G359" s="10" t="str">
        <f t="shared" si="25"/>
        <v xml:space="preserve">  </v>
      </c>
      <c r="H359" s="3"/>
      <c r="I359" s="3"/>
      <c r="J359" s="6" t="e">
        <f t="shared" si="22"/>
        <v>#DIV/0!</v>
      </c>
      <c r="K359" s="6" t="e">
        <f>(VLOOKUP(G359,'Vehicle Factors'!$G$2:$J$352,2,FALSE)*J359)+((VLOOKUP(G359,'Vehicle Factors'!$G$2:$J$352,3,FALSE)*H359*25/1000)+(VLOOKUP(G359,'Vehicle Factors'!$G$2:$J$352,4,FALSE)*H359*298/1000))</f>
        <v>#N/A</v>
      </c>
      <c r="L359" s="6" t="e">
        <f t="shared" si="23"/>
        <v>#N/A</v>
      </c>
    </row>
    <row r="360" spans="1:12">
      <c r="A360" s="3"/>
      <c r="B360" s="3"/>
      <c r="C360" s="3"/>
      <c r="D360" s="4"/>
      <c r="E360" s="4"/>
      <c r="F360" s="10" t="str">
        <f t="shared" si="24"/>
        <v xml:space="preserve"> </v>
      </c>
      <c r="G360" s="10" t="str">
        <f t="shared" si="25"/>
        <v xml:space="preserve">  </v>
      </c>
      <c r="H360" s="3"/>
      <c r="I360" s="3"/>
      <c r="J360" s="6" t="e">
        <f t="shared" si="22"/>
        <v>#DIV/0!</v>
      </c>
      <c r="K360" s="6" t="e">
        <f>(VLOOKUP(G360,'Vehicle Factors'!$G$2:$J$352,2,FALSE)*J360)+((VLOOKUP(G360,'Vehicle Factors'!$G$2:$J$352,3,FALSE)*H360*25/1000)+(VLOOKUP(G360,'Vehicle Factors'!$G$2:$J$352,4,FALSE)*H360*298/1000))</f>
        <v>#N/A</v>
      </c>
      <c r="L360" s="6" t="e">
        <f t="shared" si="23"/>
        <v>#N/A</v>
      </c>
    </row>
    <row r="361" spans="1:12">
      <c r="A361" s="3"/>
      <c r="B361" s="3"/>
      <c r="C361" s="3"/>
      <c r="D361" s="4"/>
      <c r="E361" s="4"/>
      <c r="F361" s="10" t="str">
        <f t="shared" si="24"/>
        <v xml:space="preserve"> </v>
      </c>
      <c r="G361" s="10" t="str">
        <f t="shared" si="25"/>
        <v xml:space="preserve">  </v>
      </c>
      <c r="H361" s="3"/>
      <c r="I361" s="3"/>
      <c r="J361" s="6" t="e">
        <f t="shared" si="22"/>
        <v>#DIV/0!</v>
      </c>
      <c r="K361" s="6" t="e">
        <f>(VLOOKUP(G361,'Vehicle Factors'!$G$2:$J$352,2,FALSE)*J361)+((VLOOKUP(G361,'Vehicle Factors'!$G$2:$J$352,3,FALSE)*H361*25/1000)+(VLOOKUP(G361,'Vehicle Factors'!$G$2:$J$352,4,FALSE)*H361*298/1000))</f>
        <v>#N/A</v>
      </c>
      <c r="L361" s="6" t="e">
        <f t="shared" si="23"/>
        <v>#N/A</v>
      </c>
    </row>
    <row r="362" spans="1:12">
      <c r="A362" s="3"/>
      <c r="B362" s="3"/>
      <c r="C362" s="3"/>
      <c r="D362" s="4"/>
      <c r="E362" s="4"/>
      <c r="F362" s="10" t="str">
        <f t="shared" si="24"/>
        <v xml:space="preserve"> </v>
      </c>
      <c r="G362" s="10" t="str">
        <f t="shared" si="25"/>
        <v xml:space="preserve">  </v>
      </c>
      <c r="H362" s="3"/>
      <c r="I362" s="3"/>
      <c r="J362" s="6" t="e">
        <f t="shared" si="22"/>
        <v>#DIV/0!</v>
      </c>
      <c r="K362" s="6" t="e">
        <f>(VLOOKUP(G362,'Vehicle Factors'!$G$2:$J$352,2,FALSE)*J362)+((VLOOKUP(G362,'Vehicle Factors'!$G$2:$J$352,3,FALSE)*H362*25/1000)+(VLOOKUP(G362,'Vehicle Factors'!$G$2:$J$352,4,FALSE)*H362*298/1000))</f>
        <v>#N/A</v>
      </c>
      <c r="L362" s="6" t="e">
        <f t="shared" si="23"/>
        <v>#N/A</v>
      </c>
    </row>
    <row r="363" spans="1:12">
      <c r="A363" s="3"/>
      <c r="B363" s="3"/>
      <c r="C363" s="3"/>
      <c r="D363" s="4"/>
      <c r="E363" s="4"/>
      <c r="F363" s="10" t="str">
        <f t="shared" si="24"/>
        <v xml:space="preserve"> </v>
      </c>
      <c r="G363" s="10" t="str">
        <f t="shared" si="25"/>
        <v xml:space="preserve">  </v>
      </c>
      <c r="H363" s="3"/>
      <c r="I363" s="3"/>
      <c r="J363" s="6" t="e">
        <f t="shared" si="22"/>
        <v>#DIV/0!</v>
      </c>
      <c r="K363" s="6" t="e">
        <f>(VLOOKUP(G363,'Vehicle Factors'!$G$2:$J$352,2,FALSE)*J363)+((VLOOKUP(G363,'Vehicle Factors'!$G$2:$J$352,3,FALSE)*H363*25/1000)+(VLOOKUP(G363,'Vehicle Factors'!$G$2:$J$352,4,FALSE)*H363*298/1000))</f>
        <v>#N/A</v>
      </c>
      <c r="L363" s="6" t="e">
        <f t="shared" si="23"/>
        <v>#N/A</v>
      </c>
    </row>
    <row r="364" spans="1:12">
      <c r="A364" s="3"/>
      <c r="B364" s="3"/>
      <c r="C364" s="3"/>
      <c r="D364" s="4"/>
      <c r="E364" s="4"/>
      <c r="F364" s="10" t="str">
        <f t="shared" si="24"/>
        <v xml:space="preserve"> </v>
      </c>
      <c r="G364" s="10" t="str">
        <f t="shared" si="25"/>
        <v xml:space="preserve">  </v>
      </c>
      <c r="H364" s="3"/>
      <c r="I364" s="3"/>
      <c r="J364" s="6" t="e">
        <f t="shared" si="22"/>
        <v>#DIV/0!</v>
      </c>
      <c r="K364" s="6" t="e">
        <f>(VLOOKUP(G364,'Vehicle Factors'!$G$2:$J$352,2,FALSE)*J364)+((VLOOKUP(G364,'Vehicle Factors'!$G$2:$J$352,3,FALSE)*H364*25/1000)+(VLOOKUP(G364,'Vehicle Factors'!$G$2:$J$352,4,FALSE)*H364*298/1000))</f>
        <v>#N/A</v>
      </c>
      <c r="L364" s="6" t="e">
        <f t="shared" si="23"/>
        <v>#N/A</v>
      </c>
    </row>
    <row r="365" spans="1:12">
      <c r="A365" s="3"/>
      <c r="B365" s="3"/>
      <c r="C365" s="3"/>
      <c r="D365" s="4"/>
      <c r="E365" s="4"/>
      <c r="F365" s="10" t="str">
        <f t="shared" si="24"/>
        <v xml:space="preserve"> </v>
      </c>
      <c r="G365" s="10" t="str">
        <f t="shared" si="25"/>
        <v xml:space="preserve">  </v>
      </c>
      <c r="H365" s="3"/>
      <c r="I365" s="3"/>
      <c r="J365" s="6" t="e">
        <f t="shared" si="22"/>
        <v>#DIV/0!</v>
      </c>
      <c r="K365" s="6" t="e">
        <f>(VLOOKUP(G365,'Vehicle Factors'!$G$2:$J$352,2,FALSE)*J365)+((VLOOKUP(G365,'Vehicle Factors'!$G$2:$J$352,3,FALSE)*H365*25/1000)+(VLOOKUP(G365,'Vehicle Factors'!$G$2:$J$352,4,FALSE)*H365*298/1000))</f>
        <v>#N/A</v>
      </c>
      <c r="L365" s="6" t="e">
        <f t="shared" si="23"/>
        <v>#N/A</v>
      </c>
    </row>
    <row r="366" spans="1:12">
      <c r="A366" s="3"/>
      <c r="B366" s="3"/>
      <c r="C366" s="3"/>
      <c r="D366" s="4"/>
      <c r="E366" s="4"/>
      <c r="F366" s="10" t="str">
        <f t="shared" si="24"/>
        <v xml:space="preserve"> </v>
      </c>
      <c r="G366" s="10" t="str">
        <f t="shared" si="25"/>
        <v xml:space="preserve">  </v>
      </c>
      <c r="H366" s="3"/>
      <c r="I366" s="3"/>
      <c r="J366" s="6" t="e">
        <f t="shared" si="22"/>
        <v>#DIV/0!</v>
      </c>
      <c r="K366" s="6" t="e">
        <f>(VLOOKUP(G366,'Vehicle Factors'!$G$2:$J$352,2,FALSE)*J366)+((VLOOKUP(G366,'Vehicle Factors'!$G$2:$J$352,3,FALSE)*H366*25/1000)+(VLOOKUP(G366,'Vehicle Factors'!$G$2:$J$352,4,FALSE)*H366*298/1000))</f>
        <v>#N/A</v>
      </c>
      <c r="L366" s="6" t="e">
        <f t="shared" si="23"/>
        <v>#N/A</v>
      </c>
    </row>
    <row r="367" spans="1:12">
      <c r="A367" s="3"/>
      <c r="B367" s="3"/>
      <c r="C367" s="3"/>
      <c r="D367" s="4"/>
      <c r="E367" s="4"/>
      <c r="F367" s="10" t="str">
        <f t="shared" si="24"/>
        <v xml:space="preserve"> </v>
      </c>
      <c r="G367" s="10" t="str">
        <f t="shared" si="25"/>
        <v xml:space="preserve">  </v>
      </c>
      <c r="H367" s="3"/>
      <c r="I367" s="3"/>
      <c r="J367" s="6" t="e">
        <f t="shared" si="22"/>
        <v>#DIV/0!</v>
      </c>
      <c r="K367" s="6" t="e">
        <f>(VLOOKUP(G367,'Vehicle Factors'!$G$2:$J$352,2,FALSE)*J367)+((VLOOKUP(G367,'Vehicle Factors'!$G$2:$J$352,3,FALSE)*H367*25/1000)+(VLOOKUP(G367,'Vehicle Factors'!$G$2:$J$352,4,FALSE)*H367*298/1000))</f>
        <v>#N/A</v>
      </c>
      <c r="L367" s="6" t="e">
        <f t="shared" si="23"/>
        <v>#N/A</v>
      </c>
    </row>
    <row r="368" spans="1:12">
      <c r="A368" s="3"/>
      <c r="B368" s="3"/>
      <c r="C368" s="3"/>
      <c r="D368" s="4"/>
      <c r="E368" s="4"/>
      <c r="F368" s="10" t="str">
        <f t="shared" si="24"/>
        <v xml:space="preserve"> </v>
      </c>
      <c r="G368" s="10" t="str">
        <f t="shared" si="25"/>
        <v xml:space="preserve">  </v>
      </c>
      <c r="H368" s="3"/>
      <c r="I368" s="3"/>
      <c r="J368" s="6" t="e">
        <f t="shared" si="22"/>
        <v>#DIV/0!</v>
      </c>
      <c r="K368" s="6" t="e">
        <f>(VLOOKUP(G368,'Vehicle Factors'!$G$2:$J$352,2,FALSE)*J368)+((VLOOKUP(G368,'Vehicle Factors'!$G$2:$J$352,3,FALSE)*H368*25/1000)+(VLOOKUP(G368,'Vehicle Factors'!$G$2:$J$352,4,FALSE)*H368*298/1000))</f>
        <v>#N/A</v>
      </c>
      <c r="L368" s="6" t="e">
        <f t="shared" si="23"/>
        <v>#N/A</v>
      </c>
    </row>
    <row r="369" spans="1:12">
      <c r="A369" s="3"/>
      <c r="B369" s="3"/>
      <c r="C369" s="3"/>
      <c r="D369" s="4"/>
      <c r="E369" s="4"/>
      <c r="F369" s="10" t="str">
        <f t="shared" si="24"/>
        <v xml:space="preserve"> </v>
      </c>
      <c r="G369" s="10" t="str">
        <f t="shared" si="25"/>
        <v xml:space="preserve">  </v>
      </c>
      <c r="H369" s="3"/>
      <c r="I369" s="3"/>
      <c r="J369" s="6" t="e">
        <f t="shared" si="22"/>
        <v>#DIV/0!</v>
      </c>
      <c r="K369" s="6" t="e">
        <f>(VLOOKUP(G369,'Vehicle Factors'!$G$2:$J$352,2,FALSE)*J369)+((VLOOKUP(G369,'Vehicle Factors'!$G$2:$J$352,3,FALSE)*H369*25/1000)+(VLOOKUP(G369,'Vehicle Factors'!$G$2:$J$352,4,FALSE)*H369*298/1000))</f>
        <v>#N/A</v>
      </c>
      <c r="L369" s="6" t="e">
        <f t="shared" si="23"/>
        <v>#N/A</v>
      </c>
    </row>
    <row r="370" spans="1:12">
      <c r="A370" s="3"/>
      <c r="B370" s="3"/>
      <c r="C370" s="3"/>
      <c r="D370" s="4"/>
      <c r="E370" s="4"/>
      <c r="F370" s="10" t="str">
        <f t="shared" si="24"/>
        <v xml:space="preserve"> </v>
      </c>
      <c r="G370" s="10" t="str">
        <f t="shared" si="25"/>
        <v xml:space="preserve">  </v>
      </c>
      <c r="H370" s="3"/>
      <c r="I370" s="3"/>
      <c r="J370" s="6" t="e">
        <f t="shared" si="22"/>
        <v>#DIV/0!</v>
      </c>
      <c r="K370" s="6" t="e">
        <f>(VLOOKUP(G370,'Vehicle Factors'!$G$2:$J$352,2,FALSE)*J370)+((VLOOKUP(G370,'Vehicle Factors'!$G$2:$J$352,3,FALSE)*H370*25/1000)+(VLOOKUP(G370,'Vehicle Factors'!$G$2:$J$352,4,FALSE)*H370*298/1000))</f>
        <v>#N/A</v>
      </c>
      <c r="L370" s="6" t="e">
        <f t="shared" si="23"/>
        <v>#N/A</v>
      </c>
    </row>
    <row r="371" spans="1:12">
      <c r="A371" s="3"/>
      <c r="B371" s="3"/>
      <c r="C371" s="3"/>
      <c r="D371" s="4"/>
      <c r="E371" s="4"/>
      <c r="F371" s="10" t="str">
        <f t="shared" si="24"/>
        <v xml:space="preserve"> </v>
      </c>
      <c r="G371" s="10" t="str">
        <f t="shared" si="25"/>
        <v xml:space="preserve">  </v>
      </c>
      <c r="H371" s="3"/>
      <c r="I371" s="3"/>
      <c r="J371" s="6" t="e">
        <f t="shared" si="22"/>
        <v>#DIV/0!</v>
      </c>
      <c r="K371" s="6" t="e">
        <f>(VLOOKUP(G371,'Vehicle Factors'!$G$2:$J$352,2,FALSE)*J371)+((VLOOKUP(G371,'Vehicle Factors'!$G$2:$J$352,3,FALSE)*H371*25/1000)+(VLOOKUP(G371,'Vehicle Factors'!$G$2:$J$352,4,FALSE)*H371*298/1000))</f>
        <v>#N/A</v>
      </c>
      <c r="L371" s="6" t="e">
        <f t="shared" si="23"/>
        <v>#N/A</v>
      </c>
    </row>
    <row r="372" spans="1:12">
      <c r="A372" s="3"/>
      <c r="B372" s="3"/>
      <c r="C372" s="3"/>
      <c r="D372" s="4"/>
      <c r="E372" s="4"/>
      <c r="F372" s="10" t="str">
        <f t="shared" si="24"/>
        <v xml:space="preserve"> </v>
      </c>
      <c r="G372" s="10" t="str">
        <f t="shared" si="25"/>
        <v xml:space="preserve">  </v>
      </c>
      <c r="H372" s="3"/>
      <c r="I372" s="3"/>
      <c r="J372" s="6" t="e">
        <f t="shared" si="22"/>
        <v>#DIV/0!</v>
      </c>
      <c r="K372" s="6" t="e">
        <f>(VLOOKUP(G372,'Vehicle Factors'!$G$2:$J$352,2,FALSE)*J372)+((VLOOKUP(G372,'Vehicle Factors'!$G$2:$J$352,3,FALSE)*H372*25/1000)+(VLOOKUP(G372,'Vehicle Factors'!$G$2:$J$352,4,FALSE)*H372*298/1000))</f>
        <v>#N/A</v>
      </c>
      <c r="L372" s="6" t="e">
        <f t="shared" si="23"/>
        <v>#N/A</v>
      </c>
    </row>
    <row r="373" spans="1:12">
      <c r="A373" s="3"/>
      <c r="B373" s="3"/>
      <c r="C373" s="3"/>
      <c r="D373" s="4"/>
      <c r="E373" s="4"/>
      <c r="F373" s="10" t="str">
        <f t="shared" si="24"/>
        <v xml:space="preserve"> </v>
      </c>
      <c r="G373" s="10" t="str">
        <f t="shared" si="25"/>
        <v xml:space="preserve">  </v>
      </c>
      <c r="H373" s="3"/>
      <c r="I373" s="3"/>
      <c r="J373" s="6" t="e">
        <f t="shared" si="22"/>
        <v>#DIV/0!</v>
      </c>
      <c r="K373" s="6" t="e">
        <f>(VLOOKUP(G373,'Vehicle Factors'!$G$2:$J$352,2,FALSE)*J373)+((VLOOKUP(G373,'Vehicle Factors'!$G$2:$J$352,3,FALSE)*H373*25/1000)+(VLOOKUP(G373,'Vehicle Factors'!$G$2:$J$352,4,FALSE)*H373*298/1000))</f>
        <v>#N/A</v>
      </c>
      <c r="L373" s="6" t="e">
        <f t="shared" si="23"/>
        <v>#N/A</v>
      </c>
    </row>
    <row r="374" spans="1:12">
      <c r="A374" s="3"/>
      <c r="B374" s="3"/>
      <c r="C374" s="3"/>
      <c r="D374" s="4"/>
      <c r="E374" s="4"/>
      <c r="F374" s="10" t="str">
        <f t="shared" si="24"/>
        <v xml:space="preserve"> </v>
      </c>
      <c r="G374" s="10" t="str">
        <f t="shared" si="25"/>
        <v xml:space="preserve">  </v>
      </c>
      <c r="H374" s="3"/>
      <c r="I374" s="3"/>
      <c r="J374" s="6" t="e">
        <f t="shared" si="22"/>
        <v>#DIV/0!</v>
      </c>
      <c r="K374" s="6" t="e">
        <f>(VLOOKUP(G374,'Vehicle Factors'!$G$2:$J$352,2,FALSE)*J374)+((VLOOKUP(G374,'Vehicle Factors'!$G$2:$J$352,3,FALSE)*H374*25/1000)+(VLOOKUP(G374,'Vehicle Factors'!$G$2:$J$352,4,FALSE)*H374*298/1000))</f>
        <v>#N/A</v>
      </c>
      <c r="L374" s="6" t="e">
        <f t="shared" si="23"/>
        <v>#N/A</v>
      </c>
    </row>
    <row r="375" spans="1:12">
      <c r="A375" s="3"/>
      <c r="B375" s="3"/>
      <c r="C375" s="3"/>
      <c r="D375" s="4"/>
      <c r="E375" s="4"/>
      <c r="F375" s="10" t="str">
        <f t="shared" si="24"/>
        <v xml:space="preserve"> </v>
      </c>
      <c r="G375" s="10" t="str">
        <f t="shared" si="25"/>
        <v xml:space="preserve">  </v>
      </c>
      <c r="H375" s="3"/>
      <c r="I375" s="3"/>
      <c r="J375" s="6" t="e">
        <f t="shared" si="22"/>
        <v>#DIV/0!</v>
      </c>
      <c r="K375" s="6" t="e">
        <f>(VLOOKUP(G375,'Vehicle Factors'!$G$2:$J$352,2,FALSE)*J375)+((VLOOKUP(G375,'Vehicle Factors'!$G$2:$J$352,3,FALSE)*H375*25/1000)+(VLOOKUP(G375,'Vehicle Factors'!$G$2:$J$352,4,FALSE)*H375*298/1000))</f>
        <v>#N/A</v>
      </c>
      <c r="L375" s="6" t="e">
        <f t="shared" si="23"/>
        <v>#N/A</v>
      </c>
    </row>
    <row r="376" spans="1:12">
      <c r="A376" s="3"/>
      <c r="B376" s="3"/>
      <c r="C376" s="3"/>
      <c r="D376" s="4"/>
      <c r="E376" s="4"/>
      <c r="F376" s="10" t="str">
        <f t="shared" si="24"/>
        <v xml:space="preserve"> </v>
      </c>
      <c r="G376" s="10" t="str">
        <f t="shared" si="25"/>
        <v xml:space="preserve">  </v>
      </c>
      <c r="H376" s="3"/>
      <c r="I376" s="3"/>
      <c r="J376" s="6" t="e">
        <f t="shared" si="22"/>
        <v>#DIV/0!</v>
      </c>
      <c r="K376" s="6" t="e">
        <f>(VLOOKUP(G376,'Vehicle Factors'!$G$2:$J$352,2,FALSE)*J376)+((VLOOKUP(G376,'Vehicle Factors'!$G$2:$J$352,3,FALSE)*H376*25/1000)+(VLOOKUP(G376,'Vehicle Factors'!$G$2:$J$352,4,FALSE)*H376*298/1000))</f>
        <v>#N/A</v>
      </c>
      <c r="L376" s="6" t="e">
        <f t="shared" si="23"/>
        <v>#N/A</v>
      </c>
    </row>
    <row r="377" spans="1:12">
      <c r="A377" s="3"/>
      <c r="B377" s="3"/>
      <c r="C377" s="3"/>
      <c r="D377" s="4"/>
      <c r="E377" s="4"/>
      <c r="F377" s="10" t="str">
        <f t="shared" si="24"/>
        <v xml:space="preserve"> </v>
      </c>
      <c r="G377" s="10" t="str">
        <f t="shared" si="25"/>
        <v xml:space="preserve">  </v>
      </c>
      <c r="H377" s="3"/>
      <c r="I377" s="3"/>
      <c r="J377" s="6" t="e">
        <f t="shared" si="22"/>
        <v>#DIV/0!</v>
      </c>
      <c r="K377" s="6" t="e">
        <f>(VLOOKUP(G377,'Vehicle Factors'!$G$2:$J$352,2,FALSE)*J377)+((VLOOKUP(G377,'Vehicle Factors'!$G$2:$J$352,3,FALSE)*H377*25/1000)+(VLOOKUP(G377,'Vehicle Factors'!$G$2:$J$352,4,FALSE)*H377*298/1000))</f>
        <v>#N/A</v>
      </c>
      <c r="L377" s="6" t="e">
        <f t="shared" si="23"/>
        <v>#N/A</v>
      </c>
    </row>
    <row r="378" spans="1:12">
      <c r="A378" s="3"/>
      <c r="B378" s="3"/>
      <c r="C378" s="3"/>
      <c r="D378" s="4"/>
      <c r="E378" s="4"/>
      <c r="F378" s="10" t="str">
        <f t="shared" si="24"/>
        <v xml:space="preserve"> </v>
      </c>
      <c r="G378" s="10" t="str">
        <f t="shared" si="25"/>
        <v xml:space="preserve">  </v>
      </c>
      <c r="H378" s="3"/>
      <c r="I378" s="3"/>
      <c r="J378" s="6" t="e">
        <f t="shared" si="22"/>
        <v>#DIV/0!</v>
      </c>
      <c r="K378" s="6" t="e">
        <f>(VLOOKUP(G378,'Vehicle Factors'!$G$2:$J$352,2,FALSE)*J378)+((VLOOKUP(G378,'Vehicle Factors'!$G$2:$J$352,3,FALSE)*H378*25/1000)+(VLOOKUP(G378,'Vehicle Factors'!$G$2:$J$352,4,FALSE)*H378*298/1000))</f>
        <v>#N/A</v>
      </c>
      <c r="L378" s="6" t="e">
        <f t="shared" si="23"/>
        <v>#N/A</v>
      </c>
    </row>
    <row r="379" spans="1:12">
      <c r="A379" s="3"/>
      <c r="B379" s="3"/>
      <c r="C379" s="3"/>
      <c r="D379" s="4"/>
      <c r="E379" s="4"/>
      <c r="F379" s="10" t="str">
        <f t="shared" si="24"/>
        <v xml:space="preserve"> </v>
      </c>
      <c r="G379" s="10" t="str">
        <f t="shared" si="25"/>
        <v xml:space="preserve">  </v>
      </c>
      <c r="H379" s="3"/>
      <c r="I379" s="3"/>
      <c r="J379" s="6" t="e">
        <f t="shared" si="22"/>
        <v>#DIV/0!</v>
      </c>
      <c r="K379" s="6" t="e">
        <f>(VLOOKUP(G379,'Vehicle Factors'!$G$2:$J$352,2,FALSE)*J379)+((VLOOKUP(G379,'Vehicle Factors'!$G$2:$J$352,3,FALSE)*H379*25/1000)+(VLOOKUP(G379,'Vehicle Factors'!$G$2:$J$352,4,FALSE)*H379*298/1000))</f>
        <v>#N/A</v>
      </c>
      <c r="L379" s="6" t="e">
        <f t="shared" si="23"/>
        <v>#N/A</v>
      </c>
    </row>
    <row r="380" spans="1:12">
      <c r="A380" s="3"/>
      <c r="B380" s="3"/>
      <c r="C380" s="3"/>
      <c r="D380" s="4"/>
      <c r="E380" s="4"/>
      <c r="F380" s="10" t="str">
        <f t="shared" si="24"/>
        <v xml:space="preserve"> </v>
      </c>
      <c r="G380" s="10" t="str">
        <f t="shared" si="25"/>
        <v xml:space="preserve">  </v>
      </c>
      <c r="H380" s="3"/>
      <c r="I380" s="3"/>
      <c r="J380" s="6" t="e">
        <f t="shared" si="22"/>
        <v>#DIV/0!</v>
      </c>
      <c r="K380" s="6" t="e">
        <f>(VLOOKUP(G380,'Vehicle Factors'!$G$2:$J$352,2,FALSE)*J380)+((VLOOKUP(G380,'Vehicle Factors'!$G$2:$J$352,3,FALSE)*H380*25/1000)+(VLOOKUP(G380,'Vehicle Factors'!$G$2:$J$352,4,FALSE)*H380*298/1000))</f>
        <v>#N/A</v>
      </c>
      <c r="L380" s="6" t="e">
        <f t="shared" si="23"/>
        <v>#N/A</v>
      </c>
    </row>
    <row r="381" spans="1:12">
      <c r="A381" s="3"/>
      <c r="B381" s="3"/>
      <c r="C381" s="3"/>
      <c r="D381" s="4"/>
      <c r="E381" s="4"/>
      <c r="F381" s="10" t="str">
        <f t="shared" si="24"/>
        <v xml:space="preserve"> </v>
      </c>
      <c r="G381" s="10" t="str">
        <f t="shared" si="25"/>
        <v xml:space="preserve">  </v>
      </c>
      <c r="H381" s="3"/>
      <c r="I381" s="3"/>
      <c r="J381" s="6" t="e">
        <f t="shared" si="22"/>
        <v>#DIV/0!</v>
      </c>
      <c r="K381" s="6" t="e">
        <f>(VLOOKUP(G381,'Vehicle Factors'!$G$2:$J$352,2,FALSE)*J381)+((VLOOKUP(G381,'Vehicle Factors'!$G$2:$J$352,3,FALSE)*H381*25/1000)+(VLOOKUP(G381,'Vehicle Factors'!$G$2:$J$352,4,FALSE)*H381*298/1000))</f>
        <v>#N/A</v>
      </c>
      <c r="L381" s="6" t="e">
        <f t="shared" si="23"/>
        <v>#N/A</v>
      </c>
    </row>
    <row r="382" spans="1:12">
      <c r="A382" s="3"/>
      <c r="B382" s="3"/>
      <c r="C382" s="3"/>
      <c r="D382" s="4"/>
      <c r="E382" s="4"/>
      <c r="F382" s="10" t="str">
        <f t="shared" si="24"/>
        <v xml:space="preserve"> </v>
      </c>
      <c r="G382" s="10" t="str">
        <f t="shared" si="25"/>
        <v xml:space="preserve">  </v>
      </c>
      <c r="H382" s="3"/>
      <c r="I382" s="3"/>
      <c r="J382" s="6" t="e">
        <f t="shared" si="22"/>
        <v>#DIV/0!</v>
      </c>
      <c r="K382" s="6" t="e">
        <f>(VLOOKUP(G382,'Vehicle Factors'!$G$2:$J$352,2,FALSE)*J382)+((VLOOKUP(G382,'Vehicle Factors'!$G$2:$J$352,3,FALSE)*H382*25/1000)+(VLOOKUP(G382,'Vehicle Factors'!$G$2:$J$352,4,FALSE)*H382*298/1000))</f>
        <v>#N/A</v>
      </c>
      <c r="L382" s="6" t="e">
        <f t="shared" si="23"/>
        <v>#N/A</v>
      </c>
    </row>
    <row r="383" spans="1:12">
      <c r="A383" s="3"/>
      <c r="B383" s="3"/>
      <c r="C383" s="3"/>
      <c r="D383" s="4"/>
      <c r="E383" s="4"/>
      <c r="F383" s="10" t="str">
        <f t="shared" si="24"/>
        <v xml:space="preserve"> </v>
      </c>
      <c r="G383" s="10" t="str">
        <f t="shared" si="25"/>
        <v xml:space="preserve">  </v>
      </c>
      <c r="H383" s="3"/>
      <c r="I383" s="3"/>
      <c r="J383" s="6" t="e">
        <f t="shared" si="22"/>
        <v>#DIV/0!</v>
      </c>
      <c r="K383" s="6" t="e">
        <f>(VLOOKUP(G383,'Vehicle Factors'!$G$2:$J$352,2,FALSE)*J383)+((VLOOKUP(G383,'Vehicle Factors'!$G$2:$J$352,3,FALSE)*H383*25/1000)+(VLOOKUP(G383,'Vehicle Factors'!$G$2:$J$352,4,FALSE)*H383*298/1000))</f>
        <v>#N/A</v>
      </c>
      <c r="L383" s="6" t="e">
        <f t="shared" si="23"/>
        <v>#N/A</v>
      </c>
    </row>
    <row r="384" spans="1:12">
      <c r="A384" s="3"/>
      <c r="B384" s="3"/>
      <c r="C384" s="3"/>
      <c r="D384" s="4"/>
      <c r="E384" s="4"/>
      <c r="F384" s="10" t="str">
        <f t="shared" si="24"/>
        <v xml:space="preserve"> </v>
      </c>
      <c r="G384" s="10" t="str">
        <f t="shared" si="25"/>
        <v xml:space="preserve">  </v>
      </c>
      <c r="H384" s="3"/>
      <c r="I384" s="3"/>
      <c r="J384" s="6" t="e">
        <f t="shared" si="22"/>
        <v>#DIV/0!</v>
      </c>
      <c r="K384" s="6" t="e">
        <f>(VLOOKUP(G384,'Vehicle Factors'!$G$2:$J$352,2,FALSE)*J384)+((VLOOKUP(G384,'Vehicle Factors'!$G$2:$J$352,3,FALSE)*H384*25/1000)+(VLOOKUP(G384,'Vehicle Factors'!$G$2:$J$352,4,FALSE)*H384*298/1000))</f>
        <v>#N/A</v>
      </c>
      <c r="L384" s="6" t="e">
        <f t="shared" si="23"/>
        <v>#N/A</v>
      </c>
    </row>
    <row r="385" spans="1:12">
      <c r="A385" s="3"/>
      <c r="B385" s="3"/>
      <c r="C385" s="3"/>
      <c r="D385" s="4"/>
      <c r="E385" s="4"/>
      <c r="F385" s="10" t="str">
        <f t="shared" si="24"/>
        <v xml:space="preserve"> </v>
      </c>
      <c r="G385" s="10" t="str">
        <f t="shared" si="25"/>
        <v xml:space="preserve">  </v>
      </c>
      <c r="H385" s="3"/>
      <c r="I385" s="3"/>
      <c r="J385" s="6" t="e">
        <f t="shared" si="22"/>
        <v>#DIV/0!</v>
      </c>
      <c r="K385" s="6" t="e">
        <f>(VLOOKUP(G385,'Vehicle Factors'!$G$2:$J$352,2,FALSE)*J385)+((VLOOKUP(G385,'Vehicle Factors'!$G$2:$J$352,3,FALSE)*H385*25/1000)+(VLOOKUP(G385,'Vehicle Factors'!$G$2:$J$352,4,FALSE)*H385*298/1000))</f>
        <v>#N/A</v>
      </c>
      <c r="L385" s="6" t="e">
        <f t="shared" si="23"/>
        <v>#N/A</v>
      </c>
    </row>
    <row r="386" spans="1:12">
      <c r="A386" s="3"/>
      <c r="B386" s="3"/>
      <c r="C386" s="3"/>
      <c r="D386" s="4"/>
      <c r="E386" s="4"/>
      <c r="F386" s="10" t="str">
        <f t="shared" si="24"/>
        <v xml:space="preserve"> </v>
      </c>
      <c r="G386" s="10" t="str">
        <f t="shared" si="25"/>
        <v xml:space="preserve">  </v>
      </c>
      <c r="H386" s="3"/>
      <c r="I386" s="3"/>
      <c r="J386" s="6" t="e">
        <f t="shared" si="22"/>
        <v>#DIV/0!</v>
      </c>
      <c r="K386" s="6" t="e">
        <f>(VLOOKUP(G386,'Vehicle Factors'!$G$2:$J$352,2,FALSE)*J386)+((VLOOKUP(G386,'Vehicle Factors'!$G$2:$J$352,3,FALSE)*H386*25/1000)+(VLOOKUP(G386,'Vehicle Factors'!$G$2:$J$352,4,FALSE)*H386*298/1000))</f>
        <v>#N/A</v>
      </c>
      <c r="L386" s="6" t="e">
        <f t="shared" si="23"/>
        <v>#N/A</v>
      </c>
    </row>
    <row r="387" spans="1:12">
      <c r="A387" s="3"/>
      <c r="B387" s="3"/>
      <c r="C387" s="3"/>
      <c r="D387" s="4"/>
      <c r="E387" s="4"/>
      <c r="F387" s="10" t="str">
        <f t="shared" si="24"/>
        <v xml:space="preserve"> </v>
      </c>
      <c r="G387" s="10" t="str">
        <f t="shared" si="25"/>
        <v xml:space="preserve">  </v>
      </c>
      <c r="H387" s="3"/>
      <c r="I387" s="3"/>
      <c r="J387" s="6" t="e">
        <f t="shared" ref="J387:J450" si="26">H387/I387</f>
        <v>#DIV/0!</v>
      </c>
      <c r="K387" s="6" t="e">
        <f>(VLOOKUP(G387,'Vehicle Factors'!$G$2:$J$352,2,FALSE)*J387)+((VLOOKUP(G387,'Vehicle Factors'!$G$2:$J$352,3,FALSE)*H387*25/1000)+(VLOOKUP(G387,'Vehicle Factors'!$G$2:$J$352,4,FALSE)*H387*298/1000))</f>
        <v>#N/A</v>
      </c>
      <c r="L387" s="6" t="e">
        <f t="shared" ref="L387:L450" si="27">K387/1000</f>
        <v>#N/A</v>
      </c>
    </row>
    <row r="388" spans="1:12">
      <c r="A388" s="3"/>
      <c r="B388" s="3"/>
      <c r="C388" s="3"/>
      <c r="D388" s="4"/>
      <c r="E388" s="4"/>
      <c r="F388" s="10" t="str">
        <f t="shared" si="24"/>
        <v xml:space="preserve"> </v>
      </c>
      <c r="G388" s="10" t="str">
        <f t="shared" si="25"/>
        <v xml:space="preserve">  </v>
      </c>
      <c r="H388" s="3"/>
      <c r="I388" s="3"/>
      <c r="J388" s="6" t="e">
        <f t="shared" si="26"/>
        <v>#DIV/0!</v>
      </c>
      <c r="K388" s="6" t="e">
        <f>(VLOOKUP(G388,'Vehicle Factors'!$G$2:$J$352,2,FALSE)*J388)+((VLOOKUP(G388,'Vehicle Factors'!$G$2:$J$352,3,FALSE)*H388*25/1000)+(VLOOKUP(G388,'Vehicle Factors'!$G$2:$J$352,4,FALSE)*H388*298/1000))</f>
        <v>#N/A</v>
      </c>
      <c r="L388" s="6" t="e">
        <f t="shared" si="27"/>
        <v>#N/A</v>
      </c>
    </row>
    <row r="389" spans="1:12">
      <c r="A389" s="3"/>
      <c r="B389" s="3"/>
      <c r="C389" s="3"/>
      <c r="D389" s="4"/>
      <c r="E389" s="4"/>
      <c r="F389" s="10" t="str">
        <f t="shared" ref="F389:F452" si="28">D389&amp;" "&amp;E389</f>
        <v xml:space="preserve"> </v>
      </c>
      <c r="G389" s="10" t="str">
        <f t="shared" ref="G389:G452" si="29">F389&amp;" "&amp;C389</f>
        <v xml:space="preserve">  </v>
      </c>
      <c r="H389" s="3"/>
      <c r="I389" s="3"/>
      <c r="J389" s="6" t="e">
        <f t="shared" si="26"/>
        <v>#DIV/0!</v>
      </c>
      <c r="K389" s="6" t="e">
        <f>(VLOOKUP(G389,'Vehicle Factors'!$G$2:$J$352,2,FALSE)*J389)+((VLOOKUP(G389,'Vehicle Factors'!$G$2:$J$352,3,FALSE)*H389*25/1000)+(VLOOKUP(G389,'Vehicle Factors'!$G$2:$J$352,4,FALSE)*H389*298/1000))</f>
        <v>#N/A</v>
      </c>
      <c r="L389" s="6" t="e">
        <f t="shared" si="27"/>
        <v>#N/A</v>
      </c>
    </row>
    <row r="390" spans="1:12">
      <c r="A390" s="3"/>
      <c r="B390" s="3"/>
      <c r="C390" s="3"/>
      <c r="D390" s="4"/>
      <c r="E390" s="4"/>
      <c r="F390" s="10" t="str">
        <f t="shared" si="28"/>
        <v xml:space="preserve"> </v>
      </c>
      <c r="G390" s="10" t="str">
        <f t="shared" si="29"/>
        <v xml:space="preserve">  </v>
      </c>
      <c r="H390" s="3"/>
      <c r="I390" s="3"/>
      <c r="J390" s="6" t="e">
        <f t="shared" si="26"/>
        <v>#DIV/0!</v>
      </c>
      <c r="K390" s="6" t="e">
        <f>(VLOOKUP(G390,'Vehicle Factors'!$G$2:$J$352,2,FALSE)*J390)+((VLOOKUP(G390,'Vehicle Factors'!$G$2:$J$352,3,FALSE)*H390*25/1000)+(VLOOKUP(G390,'Vehicle Factors'!$G$2:$J$352,4,FALSE)*H390*298/1000))</f>
        <v>#N/A</v>
      </c>
      <c r="L390" s="6" t="e">
        <f t="shared" si="27"/>
        <v>#N/A</v>
      </c>
    </row>
    <row r="391" spans="1:12">
      <c r="A391" s="3"/>
      <c r="B391" s="3"/>
      <c r="C391" s="3"/>
      <c r="D391" s="4"/>
      <c r="E391" s="4"/>
      <c r="F391" s="10" t="str">
        <f t="shared" si="28"/>
        <v xml:space="preserve"> </v>
      </c>
      <c r="G391" s="10" t="str">
        <f t="shared" si="29"/>
        <v xml:space="preserve">  </v>
      </c>
      <c r="H391" s="3"/>
      <c r="I391" s="3"/>
      <c r="J391" s="6" t="e">
        <f t="shared" si="26"/>
        <v>#DIV/0!</v>
      </c>
      <c r="K391" s="6" t="e">
        <f>(VLOOKUP(G391,'Vehicle Factors'!$G$2:$J$352,2,FALSE)*J391)+((VLOOKUP(G391,'Vehicle Factors'!$G$2:$J$352,3,FALSE)*H391*25/1000)+(VLOOKUP(G391,'Vehicle Factors'!$G$2:$J$352,4,FALSE)*H391*298/1000))</f>
        <v>#N/A</v>
      </c>
      <c r="L391" s="6" t="e">
        <f t="shared" si="27"/>
        <v>#N/A</v>
      </c>
    </row>
    <row r="392" spans="1:12">
      <c r="A392" s="3"/>
      <c r="B392" s="3"/>
      <c r="C392" s="3"/>
      <c r="D392" s="4"/>
      <c r="E392" s="4"/>
      <c r="F392" s="10" t="str">
        <f t="shared" si="28"/>
        <v xml:space="preserve"> </v>
      </c>
      <c r="G392" s="10" t="str">
        <f t="shared" si="29"/>
        <v xml:space="preserve">  </v>
      </c>
      <c r="H392" s="3"/>
      <c r="I392" s="3"/>
      <c r="J392" s="6" t="e">
        <f t="shared" si="26"/>
        <v>#DIV/0!</v>
      </c>
      <c r="K392" s="6" t="e">
        <f>(VLOOKUP(G392,'Vehicle Factors'!$G$2:$J$352,2,FALSE)*J392)+((VLOOKUP(G392,'Vehicle Factors'!$G$2:$J$352,3,FALSE)*H392*25/1000)+(VLOOKUP(G392,'Vehicle Factors'!$G$2:$J$352,4,FALSE)*H392*298/1000))</f>
        <v>#N/A</v>
      </c>
      <c r="L392" s="6" t="e">
        <f t="shared" si="27"/>
        <v>#N/A</v>
      </c>
    </row>
    <row r="393" spans="1:12">
      <c r="A393" s="3"/>
      <c r="B393" s="3"/>
      <c r="C393" s="3"/>
      <c r="D393" s="4"/>
      <c r="E393" s="4"/>
      <c r="F393" s="10" t="str">
        <f t="shared" si="28"/>
        <v xml:space="preserve"> </v>
      </c>
      <c r="G393" s="10" t="str">
        <f t="shared" si="29"/>
        <v xml:space="preserve">  </v>
      </c>
      <c r="H393" s="3"/>
      <c r="I393" s="3"/>
      <c r="J393" s="6" t="e">
        <f t="shared" si="26"/>
        <v>#DIV/0!</v>
      </c>
      <c r="K393" s="6" t="e">
        <f>(VLOOKUP(G393,'Vehicle Factors'!$G$2:$J$352,2,FALSE)*J393)+((VLOOKUP(G393,'Vehicle Factors'!$G$2:$J$352,3,FALSE)*H393*25/1000)+(VLOOKUP(G393,'Vehicle Factors'!$G$2:$J$352,4,FALSE)*H393*298/1000))</f>
        <v>#N/A</v>
      </c>
      <c r="L393" s="6" t="e">
        <f t="shared" si="27"/>
        <v>#N/A</v>
      </c>
    </row>
    <row r="394" spans="1:12">
      <c r="A394" s="3"/>
      <c r="B394" s="3"/>
      <c r="C394" s="3"/>
      <c r="D394" s="4"/>
      <c r="E394" s="4"/>
      <c r="F394" s="10" t="str">
        <f t="shared" si="28"/>
        <v xml:space="preserve"> </v>
      </c>
      <c r="G394" s="10" t="str">
        <f t="shared" si="29"/>
        <v xml:space="preserve">  </v>
      </c>
      <c r="H394" s="3"/>
      <c r="I394" s="3"/>
      <c r="J394" s="6" t="e">
        <f t="shared" si="26"/>
        <v>#DIV/0!</v>
      </c>
      <c r="K394" s="6" t="e">
        <f>(VLOOKUP(G394,'Vehicle Factors'!$G$2:$J$352,2,FALSE)*J394)+((VLOOKUP(G394,'Vehicle Factors'!$G$2:$J$352,3,FALSE)*H394*25/1000)+(VLOOKUP(G394,'Vehicle Factors'!$G$2:$J$352,4,FALSE)*H394*298/1000))</f>
        <v>#N/A</v>
      </c>
      <c r="L394" s="6" t="e">
        <f t="shared" si="27"/>
        <v>#N/A</v>
      </c>
    </row>
    <row r="395" spans="1:12">
      <c r="A395" s="3"/>
      <c r="B395" s="3"/>
      <c r="C395" s="3"/>
      <c r="D395" s="4"/>
      <c r="E395" s="4"/>
      <c r="F395" s="10" t="str">
        <f t="shared" si="28"/>
        <v xml:space="preserve"> </v>
      </c>
      <c r="G395" s="10" t="str">
        <f t="shared" si="29"/>
        <v xml:space="preserve">  </v>
      </c>
      <c r="H395" s="3"/>
      <c r="I395" s="3"/>
      <c r="J395" s="6" t="e">
        <f t="shared" si="26"/>
        <v>#DIV/0!</v>
      </c>
      <c r="K395" s="6" t="e">
        <f>(VLOOKUP(G395,'Vehicle Factors'!$G$2:$J$352,2,FALSE)*J395)+((VLOOKUP(G395,'Vehicle Factors'!$G$2:$J$352,3,FALSE)*H395*25/1000)+(VLOOKUP(G395,'Vehicle Factors'!$G$2:$J$352,4,FALSE)*H395*298/1000))</f>
        <v>#N/A</v>
      </c>
      <c r="L395" s="6" t="e">
        <f t="shared" si="27"/>
        <v>#N/A</v>
      </c>
    </row>
    <row r="396" spans="1:12">
      <c r="A396" s="3"/>
      <c r="B396" s="3"/>
      <c r="C396" s="3"/>
      <c r="D396" s="4"/>
      <c r="E396" s="4"/>
      <c r="F396" s="10" t="str">
        <f t="shared" si="28"/>
        <v xml:space="preserve"> </v>
      </c>
      <c r="G396" s="10" t="str">
        <f t="shared" si="29"/>
        <v xml:space="preserve">  </v>
      </c>
      <c r="H396" s="3"/>
      <c r="I396" s="3"/>
      <c r="J396" s="6" t="e">
        <f t="shared" si="26"/>
        <v>#DIV/0!</v>
      </c>
      <c r="K396" s="6" t="e">
        <f>(VLOOKUP(G396,'Vehicle Factors'!$G$2:$J$352,2,FALSE)*J396)+((VLOOKUP(G396,'Vehicle Factors'!$G$2:$J$352,3,FALSE)*H396*25/1000)+(VLOOKUP(G396,'Vehicle Factors'!$G$2:$J$352,4,FALSE)*H396*298/1000))</f>
        <v>#N/A</v>
      </c>
      <c r="L396" s="6" t="e">
        <f t="shared" si="27"/>
        <v>#N/A</v>
      </c>
    </row>
    <row r="397" spans="1:12">
      <c r="A397" s="3"/>
      <c r="B397" s="3"/>
      <c r="C397" s="3"/>
      <c r="D397" s="4"/>
      <c r="E397" s="4"/>
      <c r="F397" s="10" t="str">
        <f t="shared" si="28"/>
        <v xml:space="preserve"> </v>
      </c>
      <c r="G397" s="10" t="str">
        <f t="shared" si="29"/>
        <v xml:space="preserve">  </v>
      </c>
      <c r="H397" s="3"/>
      <c r="I397" s="3"/>
      <c r="J397" s="6" t="e">
        <f t="shared" si="26"/>
        <v>#DIV/0!</v>
      </c>
      <c r="K397" s="6" t="e">
        <f>(VLOOKUP(G397,'Vehicle Factors'!$G$2:$J$352,2,FALSE)*J397)+((VLOOKUP(G397,'Vehicle Factors'!$G$2:$J$352,3,FALSE)*H397*25/1000)+(VLOOKUP(G397,'Vehicle Factors'!$G$2:$J$352,4,FALSE)*H397*298/1000))</f>
        <v>#N/A</v>
      </c>
      <c r="L397" s="6" t="e">
        <f t="shared" si="27"/>
        <v>#N/A</v>
      </c>
    </row>
    <row r="398" spans="1:12">
      <c r="A398" s="3"/>
      <c r="B398" s="3"/>
      <c r="C398" s="3"/>
      <c r="D398" s="4"/>
      <c r="E398" s="4"/>
      <c r="F398" s="10" t="str">
        <f t="shared" si="28"/>
        <v xml:space="preserve"> </v>
      </c>
      <c r="G398" s="10" t="str">
        <f t="shared" si="29"/>
        <v xml:space="preserve">  </v>
      </c>
      <c r="H398" s="3"/>
      <c r="I398" s="3"/>
      <c r="J398" s="6" t="e">
        <f t="shared" si="26"/>
        <v>#DIV/0!</v>
      </c>
      <c r="K398" s="6" t="e">
        <f>(VLOOKUP(G398,'Vehicle Factors'!$G$2:$J$352,2,FALSE)*J398)+((VLOOKUP(G398,'Vehicle Factors'!$G$2:$J$352,3,FALSE)*H398*25/1000)+(VLOOKUP(G398,'Vehicle Factors'!$G$2:$J$352,4,FALSE)*H398*298/1000))</f>
        <v>#N/A</v>
      </c>
      <c r="L398" s="6" t="e">
        <f t="shared" si="27"/>
        <v>#N/A</v>
      </c>
    </row>
    <row r="399" spans="1:12">
      <c r="A399" s="3"/>
      <c r="B399" s="3"/>
      <c r="C399" s="3"/>
      <c r="D399" s="4"/>
      <c r="E399" s="4"/>
      <c r="F399" s="10" t="str">
        <f t="shared" si="28"/>
        <v xml:space="preserve"> </v>
      </c>
      <c r="G399" s="10" t="str">
        <f t="shared" si="29"/>
        <v xml:space="preserve">  </v>
      </c>
      <c r="H399" s="3"/>
      <c r="I399" s="3"/>
      <c r="J399" s="6" t="e">
        <f t="shared" si="26"/>
        <v>#DIV/0!</v>
      </c>
      <c r="K399" s="6" t="e">
        <f>(VLOOKUP(G399,'Vehicle Factors'!$G$2:$J$352,2,FALSE)*J399)+((VLOOKUP(G399,'Vehicle Factors'!$G$2:$J$352,3,FALSE)*H399*25/1000)+(VLOOKUP(G399,'Vehicle Factors'!$G$2:$J$352,4,FALSE)*H399*298/1000))</f>
        <v>#N/A</v>
      </c>
      <c r="L399" s="6" t="e">
        <f t="shared" si="27"/>
        <v>#N/A</v>
      </c>
    </row>
    <row r="400" spans="1:12">
      <c r="A400" s="3"/>
      <c r="B400" s="3"/>
      <c r="C400" s="3"/>
      <c r="D400" s="4"/>
      <c r="E400" s="4"/>
      <c r="F400" s="10" t="str">
        <f t="shared" si="28"/>
        <v xml:space="preserve"> </v>
      </c>
      <c r="G400" s="10" t="str">
        <f t="shared" si="29"/>
        <v xml:space="preserve">  </v>
      </c>
      <c r="H400" s="3"/>
      <c r="I400" s="3"/>
      <c r="J400" s="6" t="e">
        <f t="shared" si="26"/>
        <v>#DIV/0!</v>
      </c>
      <c r="K400" s="6" t="e">
        <f>(VLOOKUP(G400,'Vehicle Factors'!$G$2:$J$352,2,FALSE)*J400)+((VLOOKUP(G400,'Vehicle Factors'!$G$2:$J$352,3,FALSE)*H400*25/1000)+(VLOOKUP(G400,'Vehicle Factors'!$G$2:$J$352,4,FALSE)*H400*298/1000))</f>
        <v>#N/A</v>
      </c>
      <c r="L400" s="6" t="e">
        <f t="shared" si="27"/>
        <v>#N/A</v>
      </c>
    </row>
    <row r="401" spans="1:12">
      <c r="A401" s="3"/>
      <c r="B401" s="3"/>
      <c r="C401" s="3"/>
      <c r="D401" s="4"/>
      <c r="E401" s="4"/>
      <c r="F401" s="10" t="str">
        <f t="shared" si="28"/>
        <v xml:space="preserve"> </v>
      </c>
      <c r="G401" s="10" t="str">
        <f t="shared" si="29"/>
        <v xml:space="preserve">  </v>
      </c>
      <c r="H401" s="3"/>
      <c r="I401" s="3"/>
      <c r="J401" s="6" t="e">
        <f t="shared" si="26"/>
        <v>#DIV/0!</v>
      </c>
      <c r="K401" s="6" t="e">
        <f>(VLOOKUP(G401,'Vehicle Factors'!$G$2:$J$352,2,FALSE)*J401)+((VLOOKUP(G401,'Vehicle Factors'!$G$2:$J$352,3,FALSE)*H401*25/1000)+(VLOOKUP(G401,'Vehicle Factors'!$G$2:$J$352,4,FALSE)*H401*298/1000))</f>
        <v>#N/A</v>
      </c>
      <c r="L401" s="6" t="e">
        <f t="shared" si="27"/>
        <v>#N/A</v>
      </c>
    </row>
    <row r="402" spans="1:12">
      <c r="A402" s="3"/>
      <c r="B402" s="3"/>
      <c r="C402" s="3"/>
      <c r="D402" s="4"/>
      <c r="E402" s="4"/>
      <c r="F402" s="10" t="str">
        <f t="shared" si="28"/>
        <v xml:space="preserve"> </v>
      </c>
      <c r="G402" s="10" t="str">
        <f t="shared" si="29"/>
        <v xml:space="preserve">  </v>
      </c>
      <c r="H402" s="3"/>
      <c r="I402" s="3"/>
      <c r="J402" s="6" t="e">
        <f t="shared" si="26"/>
        <v>#DIV/0!</v>
      </c>
      <c r="K402" s="6" t="e">
        <f>(VLOOKUP(G402,'Vehicle Factors'!$G$2:$J$352,2,FALSE)*J402)+((VLOOKUP(G402,'Vehicle Factors'!$G$2:$J$352,3,FALSE)*H402*25/1000)+(VLOOKUP(G402,'Vehicle Factors'!$G$2:$J$352,4,FALSE)*H402*298/1000))</f>
        <v>#N/A</v>
      </c>
      <c r="L402" s="6" t="e">
        <f t="shared" si="27"/>
        <v>#N/A</v>
      </c>
    </row>
    <row r="403" spans="1:12">
      <c r="A403" s="3"/>
      <c r="B403" s="3"/>
      <c r="C403" s="3"/>
      <c r="D403" s="4"/>
      <c r="E403" s="4"/>
      <c r="F403" s="10" t="str">
        <f t="shared" si="28"/>
        <v xml:space="preserve"> </v>
      </c>
      <c r="G403" s="10" t="str">
        <f t="shared" si="29"/>
        <v xml:space="preserve">  </v>
      </c>
      <c r="H403" s="3"/>
      <c r="I403" s="3"/>
      <c r="J403" s="6" t="e">
        <f t="shared" si="26"/>
        <v>#DIV/0!</v>
      </c>
      <c r="K403" s="6" t="e">
        <f>(VLOOKUP(G403,'Vehicle Factors'!$G$2:$J$352,2,FALSE)*J403)+((VLOOKUP(G403,'Vehicle Factors'!$G$2:$J$352,3,FALSE)*H403*25/1000)+(VLOOKUP(G403,'Vehicle Factors'!$G$2:$J$352,4,FALSE)*H403*298/1000))</f>
        <v>#N/A</v>
      </c>
      <c r="L403" s="6" t="e">
        <f t="shared" si="27"/>
        <v>#N/A</v>
      </c>
    </row>
    <row r="404" spans="1:12">
      <c r="A404" s="3"/>
      <c r="B404" s="3"/>
      <c r="C404" s="3"/>
      <c r="D404" s="4"/>
      <c r="E404" s="4"/>
      <c r="F404" s="10" t="str">
        <f t="shared" si="28"/>
        <v xml:space="preserve"> </v>
      </c>
      <c r="G404" s="10" t="str">
        <f t="shared" si="29"/>
        <v xml:space="preserve">  </v>
      </c>
      <c r="H404" s="3"/>
      <c r="I404" s="3"/>
      <c r="J404" s="6" t="e">
        <f t="shared" si="26"/>
        <v>#DIV/0!</v>
      </c>
      <c r="K404" s="6" t="e">
        <f>(VLOOKUP(G404,'Vehicle Factors'!$G$2:$J$352,2,FALSE)*J404)+((VLOOKUP(G404,'Vehicle Factors'!$G$2:$J$352,3,FALSE)*H404*25/1000)+(VLOOKUP(G404,'Vehicle Factors'!$G$2:$J$352,4,FALSE)*H404*298/1000))</f>
        <v>#N/A</v>
      </c>
      <c r="L404" s="6" t="e">
        <f t="shared" si="27"/>
        <v>#N/A</v>
      </c>
    </row>
    <row r="405" spans="1:12">
      <c r="A405" s="3"/>
      <c r="B405" s="3"/>
      <c r="C405" s="3"/>
      <c r="D405" s="4"/>
      <c r="E405" s="4"/>
      <c r="F405" s="10" t="str">
        <f t="shared" si="28"/>
        <v xml:space="preserve"> </v>
      </c>
      <c r="G405" s="10" t="str">
        <f t="shared" si="29"/>
        <v xml:space="preserve">  </v>
      </c>
      <c r="H405" s="3"/>
      <c r="I405" s="3"/>
      <c r="J405" s="6" t="e">
        <f t="shared" si="26"/>
        <v>#DIV/0!</v>
      </c>
      <c r="K405" s="6" t="e">
        <f>(VLOOKUP(G405,'Vehicle Factors'!$G$2:$J$352,2,FALSE)*J405)+((VLOOKUP(G405,'Vehicle Factors'!$G$2:$J$352,3,FALSE)*H405*25/1000)+(VLOOKUP(G405,'Vehicle Factors'!$G$2:$J$352,4,FALSE)*H405*298/1000))</f>
        <v>#N/A</v>
      </c>
      <c r="L405" s="6" t="e">
        <f t="shared" si="27"/>
        <v>#N/A</v>
      </c>
    </row>
    <row r="406" spans="1:12">
      <c r="A406" s="3"/>
      <c r="B406" s="3"/>
      <c r="C406" s="3"/>
      <c r="D406" s="4"/>
      <c r="E406" s="4"/>
      <c r="F406" s="10" t="str">
        <f t="shared" si="28"/>
        <v xml:space="preserve"> </v>
      </c>
      <c r="G406" s="10" t="str">
        <f t="shared" si="29"/>
        <v xml:space="preserve">  </v>
      </c>
      <c r="H406" s="3"/>
      <c r="I406" s="3"/>
      <c r="J406" s="6" t="e">
        <f t="shared" si="26"/>
        <v>#DIV/0!</v>
      </c>
      <c r="K406" s="6" t="e">
        <f>(VLOOKUP(G406,'Vehicle Factors'!$G$2:$J$352,2,FALSE)*J406)+((VLOOKUP(G406,'Vehicle Factors'!$G$2:$J$352,3,FALSE)*H406*25/1000)+(VLOOKUP(G406,'Vehicle Factors'!$G$2:$J$352,4,FALSE)*H406*298/1000))</f>
        <v>#N/A</v>
      </c>
      <c r="L406" s="6" t="e">
        <f t="shared" si="27"/>
        <v>#N/A</v>
      </c>
    </row>
    <row r="407" spans="1:12">
      <c r="A407" s="3"/>
      <c r="B407" s="3"/>
      <c r="C407" s="3"/>
      <c r="D407" s="4"/>
      <c r="E407" s="4"/>
      <c r="F407" s="10" t="str">
        <f t="shared" si="28"/>
        <v xml:space="preserve"> </v>
      </c>
      <c r="G407" s="10" t="str">
        <f t="shared" si="29"/>
        <v xml:space="preserve">  </v>
      </c>
      <c r="H407" s="3"/>
      <c r="I407" s="3"/>
      <c r="J407" s="6" t="e">
        <f t="shared" si="26"/>
        <v>#DIV/0!</v>
      </c>
      <c r="K407" s="6" t="e">
        <f>(VLOOKUP(G407,'Vehicle Factors'!$G$2:$J$352,2,FALSE)*J407)+((VLOOKUP(G407,'Vehicle Factors'!$G$2:$J$352,3,FALSE)*H407*25/1000)+(VLOOKUP(G407,'Vehicle Factors'!$G$2:$J$352,4,FALSE)*H407*298/1000))</f>
        <v>#N/A</v>
      </c>
      <c r="L407" s="6" t="e">
        <f t="shared" si="27"/>
        <v>#N/A</v>
      </c>
    </row>
    <row r="408" spans="1:12">
      <c r="A408" s="3"/>
      <c r="B408" s="3"/>
      <c r="C408" s="3"/>
      <c r="D408" s="4"/>
      <c r="E408" s="4"/>
      <c r="F408" s="10" t="str">
        <f t="shared" si="28"/>
        <v xml:space="preserve"> </v>
      </c>
      <c r="G408" s="10" t="str">
        <f t="shared" si="29"/>
        <v xml:space="preserve">  </v>
      </c>
      <c r="H408" s="3"/>
      <c r="I408" s="3"/>
      <c r="J408" s="6" t="e">
        <f t="shared" si="26"/>
        <v>#DIV/0!</v>
      </c>
      <c r="K408" s="6" t="e">
        <f>(VLOOKUP(G408,'Vehicle Factors'!$G$2:$J$352,2,FALSE)*J408)+((VLOOKUP(G408,'Vehicle Factors'!$G$2:$J$352,3,FALSE)*H408*25/1000)+(VLOOKUP(G408,'Vehicle Factors'!$G$2:$J$352,4,FALSE)*H408*298/1000))</f>
        <v>#N/A</v>
      </c>
      <c r="L408" s="6" t="e">
        <f t="shared" si="27"/>
        <v>#N/A</v>
      </c>
    </row>
    <row r="409" spans="1:12">
      <c r="A409" s="3"/>
      <c r="B409" s="3"/>
      <c r="C409" s="3"/>
      <c r="D409" s="4"/>
      <c r="E409" s="4"/>
      <c r="F409" s="10" t="str">
        <f t="shared" si="28"/>
        <v xml:space="preserve"> </v>
      </c>
      <c r="G409" s="10" t="str">
        <f t="shared" si="29"/>
        <v xml:space="preserve">  </v>
      </c>
      <c r="H409" s="3"/>
      <c r="I409" s="3"/>
      <c r="J409" s="6" t="e">
        <f t="shared" si="26"/>
        <v>#DIV/0!</v>
      </c>
      <c r="K409" s="6" t="e">
        <f>(VLOOKUP(G409,'Vehicle Factors'!$G$2:$J$352,2,FALSE)*J409)+((VLOOKUP(G409,'Vehicle Factors'!$G$2:$J$352,3,FALSE)*H409*25/1000)+(VLOOKUP(G409,'Vehicle Factors'!$G$2:$J$352,4,FALSE)*H409*298/1000))</f>
        <v>#N/A</v>
      </c>
      <c r="L409" s="6" t="e">
        <f t="shared" si="27"/>
        <v>#N/A</v>
      </c>
    </row>
    <row r="410" spans="1:12">
      <c r="A410" s="3"/>
      <c r="B410" s="3"/>
      <c r="C410" s="3"/>
      <c r="D410" s="4"/>
      <c r="E410" s="4"/>
      <c r="F410" s="10" t="str">
        <f t="shared" si="28"/>
        <v xml:space="preserve"> </v>
      </c>
      <c r="G410" s="10" t="str">
        <f t="shared" si="29"/>
        <v xml:space="preserve">  </v>
      </c>
      <c r="H410" s="3"/>
      <c r="I410" s="3"/>
      <c r="J410" s="6" t="e">
        <f t="shared" si="26"/>
        <v>#DIV/0!</v>
      </c>
      <c r="K410" s="6" t="e">
        <f>(VLOOKUP(G410,'Vehicle Factors'!$G$2:$J$352,2,FALSE)*J410)+((VLOOKUP(G410,'Vehicle Factors'!$G$2:$J$352,3,FALSE)*H410*25/1000)+(VLOOKUP(G410,'Vehicle Factors'!$G$2:$J$352,4,FALSE)*H410*298/1000))</f>
        <v>#N/A</v>
      </c>
      <c r="L410" s="6" t="e">
        <f t="shared" si="27"/>
        <v>#N/A</v>
      </c>
    </row>
    <row r="411" spans="1:12">
      <c r="A411" s="3"/>
      <c r="B411" s="3"/>
      <c r="C411" s="3"/>
      <c r="D411" s="4"/>
      <c r="E411" s="4"/>
      <c r="F411" s="10" t="str">
        <f t="shared" si="28"/>
        <v xml:space="preserve"> </v>
      </c>
      <c r="G411" s="10" t="str">
        <f t="shared" si="29"/>
        <v xml:space="preserve">  </v>
      </c>
      <c r="H411" s="3"/>
      <c r="I411" s="3"/>
      <c r="J411" s="6" t="e">
        <f t="shared" si="26"/>
        <v>#DIV/0!</v>
      </c>
      <c r="K411" s="6" t="e">
        <f>(VLOOKUP(G411,'Vehicle Factors'!$G$2:$J$352,2,FALSE)*J411)+((VLOOKUP(G411,'Vehicle Factors'!$G$2:$J$352,3,FALSE)*H411*25/1000)+(VLOOKUP(G411,'Vehicle Factors'!$G$2:$J$352,4,FALSE)*H411*298/1000))</f>
        <v>#N/A</v>
      </c>
      <c r="L411" s="6" t="e">
        <f t="shared" si="27"/>
        <v>#N/A</v>
      </c>
    </row>
    <row r="412" spans="1:12">
      <c r="A412" s="3"/>
      <c r="B412" s="3"/>
      <c r="C412" s="3"/>
      <c r="D412" s="4"/>
      <c r="E412" s="4"/>
      <c r="F412" s="10" t="str">
        <f t="shared" si="28"/>
        <v xml:space="preserve"> </v>
      </c>
      <c r="G412" s="10" t="str">
        <f t="shared" si="29"/>
        <v xml:space="preserve">  </v>
      </c>
      <c r="H412" s="3"/>
      <c r="I412" s="3"/>
      <c r="J412" s="6" t="e">
        <f t="shared" si="26"/>
        <v>#DIV/0!</v>
      </c>
      <c r="K412" s="6" t="e">
        <f>(VLOOKUP(G412,'Vehicle Factors'!$G$2:$J$352,2,FALSE)*J412)+((VLOOKUP(G412,'Vehicle Factors'!$G$2:$J$352,3,FALSE)*H412*25/1000)+(VLOOKUP(G412,'Vehicle Factors'!$G$2:$J$352,4,FALSE)*H412*298/1000))</f>
        <v>#N/A</v>
      </c>
      <c r="L412" s="6" t="e">
        <f t="shared" si="27"/>
        <v>#N/A</v>
      </c>
    </row>
    <row r="413" spans="1:12">
      <c r="A413" s="3"/>
      <c r="B413" s="3"/>
      <c r="C413" s="3"/>
      <c r="D413" s="4"/>
      <c r="E413" s="4"/>
      <c r="F413" s="10" t="str">
        <f t="shared" si="28"/>
        <v xml:space="preserve"> </v>
      </c>
      <c r="G413" s="10" t="str">
        <f t="shared" si="29"/>
        <v xml:space="preserve">  </v>
      </c>
      <c r="H413" s="3"/>
      <c r="I413" s="3"/>
      <c r="J413" s="6" t="e">
        <f t="shared" si="26"/>
        <v>#DIV/0!</v>
      </c>
      <c r="K413" s="6" t="e">
        <f>(VLOOKUP(G413,'Vehicle Factors'!$G$2:$J$352,2,FALSE)*J413)+((VLOOKUP(G413,'Vehicle Factors'!$G$2:$J$352,3,FALSE)*H413*25/1000)+(VLOOKUP(G413,'Vehicle Factors'!$G$2:$J$352,4,FALSE)*H413*298/1000))</f>
        <v>#N/A</v>
      </c>
      <c r="L413" s="6" t="e">
        <f t="shared" si="27"/>
        <v>#N/A</v>
      </c>
    </row>
    <row r="414" spans="1:12">
      <c r="A414" s="3"/>
      <c r="B414" s="3"/>
      <c r="C414" s="3"/>
      <c r="D414" s="4"/>
      <c r="E414" s="4"/>
      <c r="F414" s="10" t="str">
        <f t="shared" si="28"/>
        <v xml:space="preserve"> </v>
      </c>
      <c r="G414" s="10" t="str">
        <f t="shared" si="29"/>
        <v xml:space="preserve">  </v>
      </c>
      <c r="H414" s="3"/>
      <c r="I414" s="3"/>
      <c r="J414" s="6" t="e">
        <f t="shared" si="26"/>
        <v>#DIV/0!</v>
      </c>
      <c r="K414" s="6" t="e">
        <f>(VLOOKUP(G414,'Vehicle Factors'!$G$2:$J$352,2,FALSE)*J414)+((VLOOKUP(G414,'Vehicle Factors'!$G$2:$J$352,3,FALSE)*H414*25/1000)+(VLOOKUP(G414,'Vehicle Factors'!$G$2:$J$352,4,FALSE)*H414*298/1000))</f>
        <v>#N/A</v>
      </c>
      <c r="L414" s="6" t="e">
        <f t="shared" si="27"/>
        <v>#N/A</v>
      </c>
    </row>
    <row r="415" spans="1:12">
      <c r="A415" s="3"/>
      <c r="B415" s="3"/>
      <c r="C415" s="3"/>
      <c r="D415" s="4"/>
      <c r="E415" s="4"/>
      <c r="F415" s="10" t="str">
        <f t="shared" si="28"/>
        <v xml:space="preserve"> </v>
      </c>
      <c r="G415" s="10" t="str">
        <f t="shared" si="29"/>
        <v xml:space="preserve">  </v>
      </c>
      <c r="H415" s="3"/>
      <c r="I415" s="3"/>
      <c r="J415" s="6" t="e">
        <f t="shared" si="26"/>
        <v>#DIV/0!</v>
      </c>
      <c r="K415" s="6" t="e">
        <f>(VLOOKUP(G415,'Vehicle Factors'!$G$2:$J$352,2,FALSE)*J415)+((VLOOKUP(G415,'Vehicle Factors'!$G$2:$J$352,3,FALSE)*H415*25/1000)+(VLOOKUP(G415,'Vehicle Factors'!$G$2:$J$352,4,FALSE)*H415*298/1000))</f>
        <v>#N/A</v>
      </c>
      <c r="L415" s="6" t="e">
        <f t="shared" si="27"/>
        <v>#N/A</v>
      </c>
    </row>
    <row r="416" spans="1:12">
      <c r="A416" s="3"/>
      <c r="B416" s="3"/>
      <c r="C416" s="3"/>
      <c r="D416" s="4"/>
      <c r="E416" s="4"/>
      <c r="F416" s="10" t="str">
        <f t="shared" si="28"/>
        <v xml:space="preserve"> </v>
      </c>
      <c r="G416" s="10" t="str">
        <f t="shared" si="29"/>
        <v xml:space="preserve">  </v>
      </c>
      <c r="H416" s="3"/>
      <c r="I416" s="3"/>
      <c r="J416" s="6" t="e">
        <f t="shared" si="26"/>
        <v>#DIV/0!</v>
      </c>
      <c r="K416" s="6" t="e">
        <f>(VLOOKUP(G416,'Vehicle Factors'!$G$2:$J$352,2,FALSE)*J416)+((VLOOKUP(G416,'Vehicle Factors'!$G$2:$J$352,3,FALSE)*H416*25/1000)+(VLOOKUP(G416,'Vehicle Factors'!$G$2:$J$352,4,FALSE)*H416*298/1000))</f>
        <v>#N/A</v>
      </c>
      <c r="L416" s="6" t="e">
        <f t="shared" si="27"/>
        <v>#N/A</v>
      </c>
    </row>
    <row r="417" spans="1:12">
      <c r="A417" s="3"/>
      <c r="B417" s="3"/>
      <c r="C417" s="3"/>
      <c r="D417" s="4"/>
      <c r="E417" s="4"/>
      <c r="F417" s="10" t="str">
        <f t="shared" si="28"/>
        <v xml:space="preserve"> </v>
      </c>
      <c r="G417" s="10" t="str">
        <f t="shared" si="29"/>
        <v xml:space="preserve">  </v>
      </c>
      <c r="H417" s="3"/>
      <c r="I417" s="3"/>
      <c r="J417" s="6" t="e">
        <f t="shared" si="26"/>
        <v>#DIV/0!</v>
      </c>
      <c r="K417" s="6" t="e">
        <f>(VLOOKUP(G417,'Vehicle Factors'!$G$2:$J$352,2,FALSE)*J417)+((VLOOKUP(G417,'Vehicle Factors'!$G$2:$J$352,3,FALSE)*H417*25/1000)+(VLOOKUP(G417,'Vehicle Factors'!$G$2:$J$352,4,FALSE)*H417*298/1000))</f>
        <v>#N/A</v>
      </c>
      <c r="L417" s="6" t="e">
        <f t="shared" si="27"/>
        <v>#N/A</v>
      </c>
    </row>
    <row r="418" spans="1:12">
      <c r="A418" s="3"/>
      <c r="B418" s="3"/>
      <c r="C418" s="3"/>
      <c r="D418" s="4"/>
      <c r="E418" s="4"/>
      <c r="F418" s="10" t="str">
        <f t="shared" si="28"/>
        <v xml:space="preserve"> </v>
      </c>
      <c r="G418" s="10" t="str">
        <f t="shared" si="29"/>
        <v xml:space="preserve">  </v>
      </c>
      <c r="H418" s="3"/>
      <c r="I418" s="3"/>
      <c r="J418" s="6" t="e">
        <f t="shared" si="26"/>
        <v>#DIV/0!</v>
      </c>
      <c r="K418" s="6" t="e">
        <f>(VLOOKUP(G418,'Vehicle Factors'!$G$2:$J$352,2,FALSE)*J418)+((VLOOKUP(G418,'Vehicle Factors'!$G$2:$J$352,3,FALSE)*H418*25/1000)+(VLOOKUP(G418,'Vehicle Factors'!$G$2:$J$352,4,FALSE)*H418*298/1000))</f>
        <v>#N/A</v>
      </c>
      <c r="L418" s="6" t="e">
        <f t="shared" si="27"/>
        <v>#N/A</v>
      </c>
    </row>
    <row r="419" spans="1:12">
      <c r="A419" s="3"/>
      <c r="B419" s="3"/>
      <c r="C419" s="3"/>
      <c r="D419" s="4"/>
      <c r="E419" s="4"/>
      <c r="F419" s="10" t="str">
        <f t="shared" si="28"/>
        <v xml:space="preserve"> </v>
      </c>
      <c r="G419" s="10" t="str">
        <f t="shared" si="29"/>
        <v xml:space="preserve">  </v>
      </c>
      <c r="H419" s="3"/>
      <c r="I419" s="3"/>
      <c r="J419" s="6" t="e">
        <f t="shared" si="26"/>
        <v>#DIV/0!</v>
      </c>
      <c r="K419" s="6" t="e">
        <f>(VLOOKUP(G419,'Vehicle Factors'!$G$2:$J$352,2,FALSE)*J419)+((VLOOKUP(G419,'Vehicle Factors'!$G$2:$J$352,3,FALSE)*H419*25/1000)+(VLOOKUP(G419,'Vehicle Factors'!$G$2:$J$352,4,FALSE)*H419*298/1000))</f>
        <v>#N/A</v>
      </c>
      <c r="L419" s="6" t="e">
        <f t="shared" si="27"/>
        <v>#N/A</v>
      </c>
    </row>
    <row r="420" spans="1:12">
      <c r="A420" s="3"/>
      <c r="B420" s="3"/>
      <c r="C420" s="3"/>
      <c r="D420" s="4"/>
      <c r="E420" s="4"/>
      <c r="F420" s="10" t="str">
        <f t="shared" si="28"/>
        <v xml:space="preserve"> </v>
      </c>
      <c r="G420" s="10" t="str">
        <f t="shared" si="29"/>
        <v xml:space="preserve">  </v>
      </c>
      <c r="H420" s="3"/>
      <c r="I420" s="3"/>
      <c r="J420" s="6" t="e">
        <f t="shared" si="26"/>
        <v>#DIV/0!</v>
      </c>
      <c r="K420" s="6" t="e">
        <f>(VLOOKUP(G420,'Vehicle Factors'!$G$2:$J$352,2,FALSE)*J420)+((VLOOKUP(G420,'Vehicle Factors'!$G$2:$J$352,3,FALSE)*H420*25/1000)+(VLOOKUP(G420,'Vehicle Factors'!$G$2:$J$352,4,FALSE)*H420*298/1000))</f>
        <v>#N/A</v>
      </c>
      <c r="L420" s="6" t="e">
        <f t="shared" si="27"/>
        <v>#N/A</v>
      </c>
    </row>
    <row r="421" spans="1:12">
      <c r="A421" s="3"/>
      <c r="B421" s="3"/>
      <c r="C421" s="3"/>
      <c r="D421" s="4"/>
      <c r="E421" s="4"/>
      <c r="F421" s="10" t="str">
        <f t="shared" si="28"/>
        <v xml:space="preserve"> </v>
      </c>
      <c r="G421" s="10" t="str">
        <f t="shared" si="29"/>
        <v xml:space="preserve">  </v>
      </c>
      <c r="H421" s="3"/>
      <c r="I421" s="3"/>
      <c r="J421" s="6" t="e">
        <f t="shared" si="26"/>
        <v>#DIV/0!</v>
      </c>
      <c r="K421" s="6" t="e">
        <f>(VLOOKUP(G421,'Vehicle Factors'!$G$2:$J$352,2,FALSE)*J421)+((VLOOKUP(G421,'Vehicle Factors'!$G$2:$J$352,3,FALSE)*H421*25/1000)+(VLOOKUP(G421,'Vehicle Factors'!$G$2:$J$352,4,FALSE)*H421*298/1000))</f>
        <v>#N/A</v>
      </c>
      <c r="L421" s="6" t="e">
        <f t="shared" si="27"/>
        <v>#N/A</v>
      </c>
    </row>
    <row r="422" spans="1:12">
      <c r="A422" s="3"/>
      <c r="B422" s="3"/>
      <c r="C422" s="3"/>
      <c r="D422" s="4"/>
      <c r="E422" s="4"/>
      <c r="F422" s="10" t="str">
        <f t="shared" si="28"/>
        <v xml:space="preserve"> </v>
      </c>
      <c r="G422" s="10" t="str">
        <f t="shared" si="29"/>
        <v xml:space="preserve">  </v>
      </c>
      <c r="H422" s="3"/>
      <c r="I422" s="3"/>
      <c r="J422" s="6" t="e">
        <f t="shared" si="26"/>
        <v>#DIV/0!</v>
      </c>
      <c r="K422" s="6" t="e">
        <f>(VLOOKUP(G422,'Vehicle Factors'!$G$2:$J$352,2,FALSE)*J422)+((VLOOKUP(G422,'Vehicle Factors'!$G$2:$J$352,3,FALSE)*H422*25/1000)+(VLOOKUP(G422,'Vehicle Factors'!$G$2:$J$352,4,FALSE)*H422*298/1000))</f>
        <v>#N/A</v>
      </c>
      <c r="L422" s="6" t="e">
        <f t="shared" si="27"/>
        <v>#N/A</v>
      </c>
    </row>
    <row r="423" spans="1:12">
      <c r="A423" s="3"/>
      <c r="B423" s="3"/>
      <c r="C423" s="3"/>
      <c r="D423" s="4"/>
      <c r="E423" s="4"/>
      <c r="F423" s="10" t="str">
        <f t="shared" si="28"/>
        <v xml:space="preserve"> </v>
      </c>
      <c r="G423" s="10" t="str">
        <f t="shared" si="29"/>
        <v xml:space="preserve">  </v>
      </c>
      <c r="H423" s="3"/>
      <c r="I423" s="3"/>
      <c r="J423" s="6" t="e">
        <f t="shared" si="26"/>
        <v>#DIV/0!</v>
      </c>
      <c r="K423" s="6" t="e">
        <f>(VLOOKUP(G423,'Vehicle Factors'!$G$2:$J$352,2,FALSE)*J423)+((VLOOKUP(G423,'Vehicle Factors'!$G$2:$J$352,3,FALSE)*H423*25/1000)+(VLOOKUP(G423,'Vehicle Factors'!$G$2:$J$352,4,FALSE)*H423*298/1000))</f>
        <v>#N/A</v>
      </c>
      <c r="L423" s="6" t="e">
        <f t="shared" si="27"/>
        <v>#N/A</v>
      </c>
    </row>
    <row r="424" spans="1:12">
      <c r="A424" s="3"/>
      <c r="B424" s="3"/>
      <c r="C424" s="3"/>
      <c r="D424" s="4"/>
      <c r="E424" s="4"/>
      <c r="F424" s="10" t="str">
        <f t="shared" si="28"/>
        <v xml:space="preserve"> </v>
      </c>
      <c r="G424" s="10" t="str">
        <f t="shared" si="29"/>
        <v xml:space="preserve">  </v>
      </c>
      <c r="H424" s="3"/>
      <c r="I424" s="3"/>
      <c r="J424" s="6" t="e">
        <f t="shared" si="26"/>
        <v>#DIV/0!</v>
      </c>
      <c r="K424" s="6" t="e">
        <f>(VLOOKUP(G424,'Vehicle Factors'!$G$2:$J$352,2,FALSE)*J424)+((VLOOKUP(G424,'Vehicle Factors'!$G$2:$J$352,3,FALSE)*H424*25/1000)+(VLOOKUP(G424,'Vehicle Factors'!$G$2:$J$352,4,FALSE)*H424*298/1000))</f>
        <v>#N/A</v>
      </c>
      <c r="L424" s="6" t="e">
        <f t="shared" si="27"/>
        <v>#N/A</v>
      </c>
    </row>
    <row r="425" spans="1:12">
      <c r="A425" s="3"/>
      <c r="B425" s="3"/>
      <c r="C425" s="3"/>
      <c r="D425" s="4"/>
      <c r="E425" s="4"/>
      <c r="F425" s="10" t="str">
        <f t="shared" si="28"/>
        <v xml:space="preserve"> </v>
      </c>
      <c r="G425" s="10" t="str">
        <f t="shared" si="29"/>
        <v xml:space="preserve">  </v>
      </c>
      <c r="H425" s="3"/>
      <c r="I425" s="3"/>
      <c r="J425" s="6" t="e">
        <f t="shared" si="26"/>
        <v>#DIV/0!</v>
      </c>
      <c r="K425" s="6" t="e">
        <f>(VLOOKUP(G425,'Vehicle Factors'!$G$2:$J$352,2,FALSE)*J425)+((VLOOKUP(G425,'Vehicle Factors'!$G$2:$J$352,3,FALSE)*H425*25/1000)+(VLOOKUP(G425,'Vehicle Factors'!$G$2:$J$352,4,FALSE)*H425*298/1000))</f>
        <v>#N/A</v>
      </c>
      <c r="L425" s="6" t="e">
        <f t="shared" si="27"/>
        <v>#N/A</v>
      </c>
    </row>
    <row r="426" spans="1:12">
      <c r="A426" s="3"/>
      <c r="B426" s="3"/>
      <c r="C426" s="3"/>
      <c r="D426" s="4"/>
      <c r="E426" s="4"/>
      <c r="F426" s="10" t="str">
        <f t="shared" si="28"/>
        <v xml:space="preserve"> </v>
      </c>
      <c r="G426" s="10" t="str">
        <f t="shared" si="29"/>
        <v xml:space="preserve">  </v>
      </c>
      <c r="H426" s="3"/>
      <c r="I426" s="3"/>
      <c r="J426" s="6" t="e">
        <f t="shared" si="26"/>
        <v>#DIV/0!</v>
      </c>
      <c r="K426" s="6" t="e">
        <f>(VLOOKUP(G426,'Vehicle Factors'!$G$2:$J$352,2,FALSE)*J426)+((VLOOKUP(G426,'Vehicle Factors'!$G$2:$J$352,3,FALSE)*H426*25/1000)+(VLOOKUP(G426,'Vehicle Factors'!$G$2:$J$352,4,FALSE)*H426*298/1000))</f>
        <v>#N/A</v>
      </c>
      <c r="L426" s="6" t="e">
        <f t="shared" si="27"/>
        <v>#N/A</v>
      </c>
    </row>
    <row r="427" spans="1:12">
      <c r="A427" s="3"/>
      <c r="B427" s="3"/>
      <c r="C427" s="3"/>
      <c r="D427" s="4"/>
      <c r="E427" s="4"/>
      <c r="F427" s="10" t="str">
        <f t="shared" si="28"/>
        <v xml:space="preserve"> </v>
      </c>
      <c r="G427" s="10" t="str">
        <f t="shared" si="29"/>
        <v xml:space="preserve">  </v>
      </c>
      <c r="H427" s="3"/>
      <c r="I427" s="3"/>
      <c r="J427" s="6" t="e">
        <f t="shared" si="26"/>
        <v>#DIV/0!</v>
      </c>
      <c r="K427" s="6" t="e">
        <f>(VLOOKUP(G427,'Vehicle Factors'!$G$2:$J$352,2,FALSE)*J427)+((VLOOKUP(G427,'Vehicle Factors'!$G$2:$J$352,3,FALSE)*H427*25/1000)+(VLOOKUP(G427,'Vehicle Factors'!$G$2:$J$352,4,FALSE)*H427*298/1000))</f>
        <v>#N/A</v>
      </c>
      <c r="L427" s="6" t="e">
        <f t="shared" si="27"/>
        <v>#N/A</v>
      </c>
    </row>
    <row r="428" spans="1:12">
      <c r="A428" s="3"/>
      <c r="B428" s="3"/>
      <c r="C428" s="3"/>
      <c r="D428" s="4"/>
      <c r="E428" s="4"/>
      <c r="F428" s="10" t="str">
        <f t="shared" si="28"/>
        <v xml:space="preserve"> </v>
      </c>
      <c r="G428" s="10" t="str">
        <f t="shared" si="29"/>
        <v xml:space="preserve">  </v>
      </c>
      <c r="H428" s="3"/>
      <c r="I428" s="3"/>
      <c r="J428" s="6" t="e">
        <f t="shared" si="26"/>
        <v>#DIV/0!</v>
      </c>
      <c r="K428" s="6" t="e">
        <f>(VLOOKUP(G428,'Vehicle Factors'!$G$2:$J$352,2,FALSE)*J428)+((VLOOKUP(G428,'Vehicle Factors'!$G$2:$J$352,3,FALSE)*H428*25/1000)+(VLOOKUP(G428,'Vehicle Factors'!$G$2:$J$352,4,FALSE)*H428*298/1000))</f>
        <v>#N/A</v>
      </c>
      <c r="L428" s="6" t="e">
        <f t="shared" si="27"/>
        <v>#N/A</v>
      </c>
    </row>
    <row r="429" spans="1:12">
      <c r="A429" s="3"/>
      <c r="B429" s="3"/>
      <c r="C429" s="3"/>
      <c r="D429" s="4"/>
      <c r="E429" s="4"/>
      <c r="F429" s="10" t="str">
        <f t="shared" si="28"/>
        <v xml:space="preserve"> </v>
      </c>
      <c r="G429" s="10" t="str">
        <f t="shared" si="29"/>
        <v xml:space="preserve">  </v>
      </c>
      <c r="H429" s="3"/>
      <c r="I429" s="3"/>
      <c r="J429" s="6" t="e">
        <f t="shared" si="26"/>
        <v>#DIV/0!</v>
      </c>
      <c r="K429" s="6" t="e">
        <f>(VLOOKUP(G429,'Vehicle Factors'!$G$2:$J$352,2,FALSE)*J429)+((VLOOKUP(G429,'Vehicle Factors'!$G$2:$J$352,3,FALSE)*H429*25/1000)+(VLOOKUP(G429,'Vehicle Factors'!$G$2:$J$352,4,FALSE)*H429*298/1000))</f>
        <v>#N/A</v>
      </c>
      <c r="L429" s="6" t="e">
        <f t="shared" si="27"/>
        <v>#N/A</v>
      </c>
    </row>
    <row r="430" spans="1:12">
      <c r="A430" s="3"/>
      <c r="B430" s="3"/>
      <c r="C430" s="3"/>
      <c r="D430" s="4"/>
      <c r="E430" s="4"/>
      <c r="F430" s="10" t="str">
        <f t="shared" si="28"/>
        <v xml:space="preserve"> </v>
      </c>
      <c r="G430" s="10" t="str">
        <f t="shared" si="29"/>
        <v xml:space="preserve">  </v>
      </c>
      <c r="H430" s="3"/>
      <c r="I430" s="3"/>
      <c r="J430" s="6" t="e">
        <f t="shared" si="26"/>
        <v>#DIV/0!</v>
      </c>
      <c r="K430" s="6" t="e">
        <f>(VLOOKUP(G430,'Vehicle Factors'!$G$2:$J$352,2,FALSE)*J430)+((VLOOKUP(G430,'Vehicle Factors'!$G$2:$J$352,3,FALSE)*H430*25/1000)+(VLOOKUP(G430,'Vehicle Factors'!$G$2:$J$352,4,FALSE)*H430*298/1000))</f>
        <v>#N/A</v>
      </c>
      <c r="L430" s="6" t="e">
        <f t="shared" si="27"/>
        <v>#N/A</v>
      </c>
    </row>
    <row r="431" spans="1:12">
      <c r="A431" s="3"/>
      <c r="B431" s="3"/>
      <c r="C431" s="3"/>
      <c r="D431" s="4"/>
      <c r="E431" s="4"/>
      <c r="F431" s="10" t="str">
        <f t="shared" si="28"/>
        <v xml:space="preserve"> </v>
      </c>
      <c r="G431" s="10" t="str">
        <f t="shared" si="29"/>
        <v xml:space="preserve">  </v>
      </c>
      <c r="H431" s="3"/>
      <c r="I431" s="3"/>
      <c r="J431" s="6" t="e">
        <f t="shared" si="26"/>
        <v>#DIV/0!</v>
      </c>
      <c r="K431" s="6" t="e">
        <f>(VLOOKUP(G431,'Vehicle Factors'!$G$2:$J$352,2,FALSE)*J431)+((VLOOKUP(G431,'Vehicle Factors'!$G$2:$J$352,3,FALSE)*H431*25/1000)+(VLOOKUP(G431,'Vehicle Factors'!$G$2:$J$352,4,FALSE)*H431*298/1000))</f>
        <v>#N/A</v>
      </c>
      <c r="L431" s="6" t="e">
        <f t="shared" si="27"/>
        <v>#N/A</v>
      </c>
    </row>
    <row r="432" spans="1:12">
      <c r="A432" s="3"/>
      <c r="B432" s="3"/>
      <c r="C432" s="3"/>
      <c r="D432" s="4"/>
      <c r="E432" s="4"/>
      <c r="F432" s="10" t="str">
        <f t="shared" si="28"/>
        <v xml:space="preserve"> </v>
      </c>
      <c r="G432" s="10" t="str">
        <f t="shared" si="29"/>
        <v xml:space="preserve">  </v>
      </c>
      <c r="H432" s="3"/>
      <c r="I432" s="3"/>
      <c r="J432" s="6" t="e">
        <f t="shared" si="26"/>
        <v>#DIV/0!</v>
      </c>
      <c r="K432" s="6" t="e">
        <f>(VLOOKUP(G432,'Vehicle Factors'!$G$2:$J$352,2,FALSE)*J432)+((VLOOKUP(G432,'Vehicle Factors'!$G$2:$J$352,3,FALSE)*H432*25/1000)+(VLOOKUP(G432,'Vehicle Factors'!$G$2:$J$352,4,FALSE)*H432*298/1000))</f>
        <v>#N/A</v>
      </c>
      <c r="L432" s="6" t="e">
        <f t="shared" si="27"/>
        <v>#N/A</v>
      </c>
    </row>
    <row r="433" spans="1:12">
      <c r="A433" s="3"/>
      <c r="B433" s="3"/>
      <c r="C433" s="3"/>
      <c r="D433" s="4"/>
      <c r="E433" s="4"/>
      <c r="F433" s="10" t="str">
        <f t="shared" si="28"/>
        <v xml:space="preserve"> </v>
      </c>
      <c r="G433" s="10" t="str">
        <f t="shared" si="29"/>
        <v xml:space="preserve">  </v>
      </c>
      <c r="H433" s="3"/>
      <c r="I433" s="3"/>
      <c r="J433" s="6" t="e">
        <f t="shared" si="26"/>
        <v>#DIV/0!</v>
      </c>
      <c r="K433" s="6" t="e">
        <f>(VLOOKUP(G433,'Vehicle Factors'!$G$2:$J$352,2,FALSE)*J433)+((VLOOKUP(G433,'Vehicle Factors'!$G$2:$J$352,3,FALSE)*H433*25/1000)+(VLOOKUP(G433,'Vehicle Factors'!$G$2:$J$352,4,FALSE)*H433*298/1000))</f>
        <v>#N/A</v>
      </c>
      <c r="L433" s="6" t="e">
        <f t="shared" si="27"/>
        <v>#N/A</v>
      </c>
    </row>
    <row r="434" spans="1:12">
      <c r="A434" s="3"/>
      <c r="B434" s="3"/>
      <c r="C434" s="3"/>
      <c r="D434" s="4"/>
      <c r="E434" s="4"/>
      <c r="F434" s="10" t="str">
        <f t="shared" si="28"/>
        <v xml:space="preserve"> </v>
      </c>
      <c r="G434" s="10" t="str">
        <f t="shared" si="29"/>
        <v xml:space="preserve">  </v>
      </c>
      <c r="H434" s="3"/>
      <c r="I434" s="3"/>
      <c r="J434" s="6" t="e">
        <f t="shared" si="26"/>
        <v>#DIV/0!</v>
      </c>
      <c r="K434" s="6" t="e">
        <f>(VLOOKUP(G434,'Vehicle Factors'!$G$2:$J$352,2,FALSE)*J434)+((VLOOKUP(G434,'Vehicle Factors'!$G$2:$J$352,3,FALSE)*H434*25/1000)+(VLOOKUP(G434,'Vehicle Factors'!$G$2:$J$352,4,FALSE)*H434*298/1000))</f>
        <v>#N/A</v>
      </c>
      <c r="L434" s="6" t="e">
        <f t="shared" si="27"/>
        <v>#N/A</v>
      </c>
    </row>
    <row r="435" spans="1:12">
      <c r="A435" s="3"/>
      <c r="B435" s="3"/>
      <c r="C435" s="3"/>
      <c r="D435" s="4"/>
      <c r="E435" s="4"/>
      <c r="F435" s="10" t="str">
        <f t="shared" si="28"/>
        <v xml:space="preserve"> </v>
      </c>
      <c r="G435" s="10" t="str">
        <f t="shared" si="29"/>
        <v xml:space="preserve">  </v>
      </c>
      <c r="H435" s="3"/>
      <c r="I435" s="3"/>
      <c r="J435" s="6" t="e">
        <f t="shared" si="26"/>
        <v>#DIV/0!</v>
      </c>
      <c r="K435" s="6" t="e">
        <f>(VLOOKUP(G435,'Vehicle Factors'!$G$2:$J$352,2,FALSE)*J435)+((VLOOKUP(G435,'Vehicle Factors'!$G$2:$J$352,3,FALSE)*H435*25/1000)+(VLOOKUP(G435,'Vehicle Factors'!$G$2:$J$352,4,FALSE)*H435*298/1000))</f>
        <v>#N/A</v>
      </c>
      <c r="L435" s="6" t="e">
        <f t="shared" si="27"/>
        <v>#N/A</v>
      </c>
    </row>
    <row r="436" spans="1:12">
      <c r="A436" s="3"/>
      <c r="B436" s="3"/>
      <c r="C436" s="3"/>
      <c r="D436" s="4"/>
      <c r="E436" s="4"/>
      <c r="F436" s="10" t="str">
        <f t="shared" si="28"/>
        <v xml:space="preserve"> </v>
      </c>
      <c r="G436" s="10" t="str">
        <f t="shared" si="29"/>
        <v xml:space="preserve">  </v>
      </c>
      <c r="H436" s="3"/>
      <c r="I436" s="3"/>
      <c r="J436" s="6" t="e">
        <f t="shared" si="26"/>
        <v>#DIV/0!</v>
      </c>
      <c r="K436" s="6" t="e">
        <f>(VLOOKUP(G436,'Vehicle Factors'!$G$2:$J$352,2,FALSE)*J436)+((VLOOKUP(G436,'Vehicle Factors'!$G$2:$J$352,3,FALSE)*H436*25/1000)+(VLOOKUP(G436,'Vehicle Factors'!$G$2:$J$352,4,FALSE)*H436*298/1000))</f>
        <v>#N/A</v>
      </c>
      <c r="L436" s="6" t="e">
        <f t="shared" si="27"/>
        <v>#N/A</v>
      </c>
    </row>
    <row r="437" spans="1:12">
      <c r="A437" s="3"/>
      <c r="B437" s="3"/>
      <c r="C437" s="3"/>
      <c r="D437" s="4"/>
      <c r="E437" s="4"/>
      <c r="F437" s="10" t="str">
        <f t="shared" si="28"/>
        <v xml:space="preserve"> </v>
      </c>
      <c r="G437" s="10" t="str">
        <f t="shared" si="29"/>
        <v xml:space="preserve">  </v>
      </c>
      <c r="H437" s="3"/>
      <c r="I437" s="3"/>
      <c r="J437" s="6" t="e">
        <f t="shared" si="26"/>
        <v>#DIV/0!</v>
      </c>
      <c r="K437" s="6" t="e">
        <f>(VLOOKUP(G437,'Vehicle Factors'!$G$2:$J$352,2,FALSE)*J437)+((VLOOKUP(G437,'Vehicle Factors'!$G$2:$J$352,3,FALSE)*H437*25/1000)+(VLOOKUP(G437,'Vehicle Factors'!$G$2:$J$352,4,FALSE)*H437*298/1000))</f>
        <v>#N/A</v>
      </c>
      <c r="L437" s="6" t="e">
        <f t="shared" si="27"/>
        <v>#N/A</v>
      </c>
    </row>
    <row r="438" spans="1:12">
      <c r="A438" s="3"/>
      <c r="B438" s="3"/>
      <c r="C438" s="3"/>
      <c r="D438" s="4"/>
      <c r="E438" s="4"/>
      <c r="F438" s="10" t="str">
        <f t="shared" si="28"/>
        <v xml:space="preserve"> </v>
      </c>
      <c r="G438" s="10" t="str">
        <f t="shared" si="29"/>
        <v xml:space="preserve">  </v>
      </c>
      <c r="H438" s="3"/>
      <c r="I438" s="3"/>
      <c r="J438" s="6" t="e">
        <f t="shared" si="26"/>
        <v>#DIV/0!</v>
      </c>
      <c r="K438" s="6" t="e">
        <f>(VLOOKUP(G438,'Vehicle Factors'!$G$2:$J$352,2,FALSE)*J438)+((VLOOKUP(G438,'Vehicle Factors'!$G$2:$J$352,3,FALSE)*H438*25/1000)+(VLOOKUP(G438,'Vehicle Factors'!$G$2:$J$352,4,FALSE)*H438*298/1000))</f>
        <v>#N/A</v>
      </c>
      <c r="L438" s="6" t="e">
        <f t="shared" si="27"/>
        <v>#N/A</v>
      </c>
    </row>
    <row r="439" spans="1:12">
      <c r="A439" s="3"/>
      <c r="B439" s="3"/>
      <c r="C439" s="3"/>
      <c r="D439" s="4"/>
      <c r="E439" s="4"/>
      <c r="F439" s="10" t="str">
        <f t="shared" si="28"/>
        <v xml:space="preserve"> </v>
      </c>
      <c r="G439" s="10" t="str">
        <f t="shared" si="29"/>
        <v xml:space="preserve">  </v>
      </c>
      <c r="H439" s="3"/>
      <c r="I439" s="3"/>
      <c r="J439" s="6" t="e">
        <f t="shared" si="26"/>
        <v>#DIV/0!</v>
      </c>
      <c r="K439" s="6" t="e">
        <f>(VLOOKUP(G439,'Vehicle Factors'!$G$2:$J$352,2,FALSE)*J439)+((VLOOKUP(G439,'Vehicle Factors'!$G$2:$J$352,3,FALSE)*H439*25/1000)+(VLOOKUP(G439,'Vehicle Factors'!$G$2:$J$352,4,FALSE)*H439*298/1000))</f>
        <v>#N/A</v>
      </c>
      <c r="L439" s="6" t="e">
        <f t="shared" si="27"/>
        <v>#N/A</v>
      </c>
    </row>
    <row r="440" spans="1:12">
      <c r="A440" s="3"/>
      <c r="B440" s="3"/>
      <c r="C440" s="3"/>
      <c r="D440" s="4"/>
      <c r="E440" s="4"/>
      <c r="F440" s="10" t="str">
        <f t="shared" si="28"/>
        <v xml:space="preserve"> </v>
      </c>
      <c r="G440" s="10" t="str">
        <f t="shared" si="29"/>
        <v xml:space="preserve">  </v>
      </c>
      <c r="H440" s="3"/>
      <c r="I440" s="3"/>
      <c r="J440" s="6" t="e">
        <f t="shared" si="26"/>
        <v>#DIV/0!</v>
      </c>
      <c r="K440" s="6" t="e">
        <f>(VLOOKUP(G440,'Vehicle Factors'!$G$2:$J$352,2,FALSE)*J440)+((VLOOKUP(G440,'Vehicle Factors'!$G$2:$J$352,3,FALSE)*H440*25/1000)+(VLOOKUP(G440,'Vehicle Factors'!$G$2:$J$352,4,FALSE)*H440*298/1000))</f>
        <v>#N/A</v>
      </c>
      <c r="L440" s="6" t="e">
        <f t="shared" si="27"/>
        <v>#N/A</v>
      </c>
    </row>
    <row r="441" spans="1:12">
      <c r="A441" s="3"/>
      <c r="B441" s="3"/>
      <c r="C441" s="3"/>
      <c r="D441" s="4"/>
      <c r="E441" s="4"/>
      <c r="F441" s="10" t="str">
        <f t="shared" si="28"/>
        <v xml:space="preserve"> </v>
      </c>
      <c r="G441" s="10" t="str">
        <f t="shared" si="29"/>
        <v xml:space="preserve">  </v>
      </c>
      <c r="H441" s="3"/>
      <c r="I441" s="3"/>
      <c r="J441" s="6" t="e">
        <f t="shared" si="26"/>
        <v>#DIV/0!</v>
      </c>
      <c r="K441" s="6" t="e">
        <f>(VLOOKUP(G441,'Vehicle Factors'!$G$2:$J$352,2,FALSE)*J441)+((VLOOKUP(G441,'Vehicle Factors'!$G$2:$J$352,3,FALSE)*H441*25/1000)+(VLOOKUP(G441,'Vehicle Factors'!$G$2:$J$352,4,FALSE)*H441*298/1000))</f>
        <v>#N/A</v>
      </c>
      <c r="L441" s="6" t="e">
        <f t="shared" si="27"/>
        <v>#N/A</v>
      </c>
    </row>
    <row r="442" spans="1:12">
      <c r="A442" s="3"/>
      <c r="B442" s="3"/>
      <c r="C442" s="3"/>
      <c r="D442" s="4"/>
      <c r="E442" s="4"/>
      <c r="F442" s="10" t="str">
        <f t="shared" si="28"/>
        <v xml:space="preserve"> </v>
      </c>
      <c r="G442" s="10" t="str">
        <f t="shared" si="29"/>
        <v xml:space="preserve">  </v>
      </c>
      <c r="H442" s="3"/>
      <c r="I442" s="3"/>
      <c r="J442" s="6" t="e">
        <f t="shared" si="26"/>
        <v>#DIV/0!</v>
      </c>
      <c r="K442" s="6" t="e">
        <f>(VLOOKUP(G442,'Vehicle Factors'!$G$2:$J$352,2,FALSE)*J442)+((VLOOKUP(G442,'Vehicle Factors'!$G$2:$J$352,3,FALSE)*H442*25/1000)+(VLOOKUP(G442,'Vehicle Factors'!$G$2:$J$352,4,FALSE)*H442*298/1000))</f>
        <v>#N/A</v>
      </c>
      <c r="L442" s="6" t="e">
        <f t="shared" si="27"/>
        <v>#N/A</v>
      </c>
    </row>
    <row r="443" spans="1:12">
      <c r="A443" s="3"/>
      <c r="B443" s="3"/>
      <c r="C443" s="3"/>
      <c r="D443" s="4"/>
      <c r="E443" s="4"/>
      <c r="F443" s="10" t="str">
        <f t="shared" si="28"/>
        <v xml:space="preserve"> </v>
      </c>
      <c r="G443" s="10" t="str">
        <f t="shared" si="29"/>
        <v xml:space="preserve">  </v>
      </c>
      <c r="H443" s="3"/>
      <c r="I443" s="3"/>
      <c r="J443" s="6" t="e">
        <f t="shared" si="26"/>
        <v>#DIV/0!</v>
      </c>
      <c r="K443" s="6" t="e">
        <f>(VLOOKUP(G443,'Vehicle Factors'!$G$2:$J$352,2,FALSE)*J443)+((VLOOKUP(G443,'Vehicle Factors'!$G$2:$J$352,3,FALSE)*H443*25/1000)+(VLOOKUP(G443,'Vehicle Factors'!$G$2:$J$352,4,FALSE)*H443*298/1000))</f>
        <v>#N/A</v>
      </c>
      <c r="L443" s="6" t="e">
        <f t="shared" si="27"/>
        <v>#N/A</v>
      </c>
    </row>
    <row r="444" spans="1:12">
      <c r="A444" s="3"/>
      <c r="B444" s="3"/>
      <c r="C444" s="3"/>
      <c r="D444" s="4"/>
      <c r="E444" s="4"/>
      <c r="F444" s="10" t="str">
        <f t="shared" si="28"/>
        <v xml:space="preserve"> </v>
      </c>
      <c r="G444" s="10" t="str">
        <f t="shared" si="29"/>
        <v xml:space="preserve">  </v>
      </c>
      <c r="H444" s="3"/>
      <c r="I444" s="3"/>
      <c r="J444" s="6" t="e">
        <f t="shared" si="26"/>
        <v>#DIV/0!</v>
      </c>
      <c r="K444" s="6" t="e">
        <f>(VLOOKUP(G444,'Vehicle Factors'!$G$2:$J$352,2,FALSE)*J444)+((VLOOKUP(G444,'Vehicle Factors'!$G$2:$J$352,3,FALSE)*H444*25/1000)+(VLOOKUP(G444,'Vehicle Factors'!$G$2:$J$352,4,FALSE)*H444*298/1000))</f>
        <v>#N/A</v>
      </c>
      <c r="L444" s="6" t="e">
        <f t="shared" si="27"/>
        <v>#N/A</v>
      </c>
    </row>
    <row r="445" spans="1:12">
      <c r="A445" s="3"/>
      <c r="B445" s="3"/>
      <c r="C445" s="3"/>
      <c r="D445" s="4"/>
      <c r="E445" s="4"/>
      <c r="F445" s="10" t="str">
        <f t="shared" si="28"/>
        <v xml:space="preserve"> </v>
      </c>
      <c r="G445" s="10" t="str">
        <f t="shared" si="29"/>
        <v xml:space="preserve">  </v>
      </c>
      <c r="H445" s="3"/>
      <c r="I445" s="3"/>
      <c r="J445" s="6" t="e">
        <f t="shared" si="26"/>
        <v>#DIV/0!</v>
      </c>
      <c r="K445" s="6" t="e">
        <f>(VLOOKUP(G445,'Vehicle Factors'!$G$2:$J$352,2,FALSE)*J445)+((VLOOKUP(G445,'Vehicle Factors'!$G$2:$J$352,3,FALSE)*H445*25/1000)+(VLOOKUP(G445,'Vehicle Factors'!$G$2:$J$352,4,FALSE)*H445*298/1000))</f>
        <v>#N/A</v>
      </c>
      <c r="L445" s="6" t="e">
        <f t="shared" si="27"/>
        <v>#N/A</v>
      </c>
    </row>
    <row r="446" spans="1:12">
      <c r="A446" s="3"/>
      <c r="B446" s="3"/>
      <c r="C446" s="3"/>
      <c r="D446" s="4"/>
      <c r="E446" s="4"/>
      <c r="F446" s="10" t="str">
        <f t="shared" si="28"/>
        <v xml:space="preserve"> </v>
      </c>
      <c r="G446" s="10" t="str">
        <f t="shared" si="29"/>
        <v xml:space="preserve">  </v>
      </c>
      <c r="H446" s="3"/>
      <c r="I446" s="3"/>
      <c r="J446" s="6" t="e">
        <f t="shared" si="26"/>
        <v>#DIV/0!</v>
      </c>
      <c r="K446" s="6" t="e">
        <f>(VLOOKUP(G446,'Vehicle Factors'!$G$2:$J$352,2,FALSE)*J446)+((VLOOKUP(G446,'Vehicle Factors'!$G$2:$J$352,3,FALSE)*H446*25/1000)+(VLOOKUP(G446,'Vehicle Factors'!$G$2:$J$352,4,FALSE)*H446*298/1000))</f>
        <v>#N/A</v>
      </c>
      <c r="L446" s="6" t="e">
        <f t="shared" si="27"/>
        <v>#N/A</v>
      </c>
    </row>
    <row r="447" spans="1:12">
      <c r="A447" s="3"/>
      <c r="B447" s="3"/>
      <c r="C447" s="3"/>
      <c r="D447" s="4"/>
      <c r="E447" s="4"/>
      <c r="F447" s="10" t="str">
        <f t="shared" si="28"/>
        <v xml:space="preserve"> </v>
      </c>
      <c r="G447" s="10" t="str">
        <f t="shared" si="29"/>
        <v xml:space="preserve">  </v>
      </c>
      <c r="H447" s="3"/>
      <c r="I447" s="3"/>
      <c r="J447" s="6" t="e">
        <f t="shared" si="26"/>
        <v>#DIV/0!</v>
      </c>
      <c r="K447" s="6" t="e">
        <f>(VLOOKUP(G447,'Vehicle Factors'!$G$2:$J$352,2,FALSE)*J447)+((VLOOKUP(G447,'Vehicle Factors'!$G$2:$J$352,3,FALSE)*H447*25/1000)+(VLOOKUP(G447,'Vehicle Factors'!$G$2:$J$352,4,FALSE)*H447*298/1000))</f>
        <v>#N/A</v>
      </c>
      <c r="L447" s="6" t="e">
        <f t="shared" si="27"/>
        <v>#N/A</v>
      </c>
    </row>
    <row r="448" spans="1:12">
      <c r="A448" s="3"/>
      <c r="B448" s="3"/>
      <c r="C448" s="3"/>
      <c r="D448" s="4"/>
      <c r="E448" s="4"/>
      <c r="F448" s="10" t="str">
        <f t="shared" si="28"/>
        <v xml:space="preserve"> </v>
      </c>
      <c r="G448" s="10" t="str">
        <f t="shared" si="29"/>
        <v xml:space="preserve">  </v>
      </c>
      <c r="H448" s="3"/>
      <c r="I448" s="3"/>
      <c r="J448" s="6" t="e">
        <f t="shared" si="26"/>
        <v>#DIV/0!</v>
      </c>
      <c r="K448" s="6" t="e">
        <f>(VLOOKUP(G448,'Vehicle Factors'!$G$2:$J$352,2,FALSE)*J448)+((VLOOKUP(G448,'Vehicle Factors'!$G$2:$J$352,3,FALSE)*H448*25/1000)+(VLOOKUP(G448,'Vehicle Factors'!$G$2:$J$352,4,FALSE)*H448*298/1000))</f>
        <v>#N/A</v>
      </c>
      <c r="L448" s="6" t="e">
        <f t="shared" si="27"/>
        <v>#N/A</v>
      </c>
    </row>
    <row r="449" spans="1:12">
      <c r="A449" s="3"/>
      <c r="B449" s="3"/>
      <c r="C449" s="3"/>
      <c r="D449" s="4"/>
      <c r="E449" s="4"/>
      <c r="F449" s="10" t="str">
        <f t="shared" si="28"/>
        <v xml:space="preserve"> </v>
      </c>
      <c r="G449" s="10" t="str">
        <f t="shared" si="29"/>
        <v xml:space="preserve">  </v>
      </c>
      <c r="H449" s="3"/>
      <c r="I449" s="3"/>
      <c r="J449" s="6" t="e">
        <f t="shared" si="26"/>
        <v>#DIV/0!</v>
      </c>
      <c r="K449" s="6" t="e">
        <f>(VLOOKUP(G449,'Vehicle Factors'!$G$2:$J$352,2,FALSE)*J449)+((VLOOKUP(G449,'Vehicle Factors'!$G$2:$J$352,3,FALSE)*H449*25/1000)+(VLOOKUP(G449,'Vehicle Factors'!$G$2:$J$352,4,FALSE)*H449*298/1000))</f>
        <v>#N/A</v>
      </c>
      <c r="L449" s="6" t="e">
        <f t="shared" si="27"/>
        <v>#N/A</v>
      </c>
    </row>
    <row r="450" spans="1:12">
      <c r="A450" s="3"/>
      <c r="B450" s="3"/>
      <c r="C450" s="3"/>
      <c r="D450" s="4"/>
      <c r="E450" s="4"/>
      <c r="F450" s="10" t="str">
        <f t="shared" si="28"/>
        <v xml:space="preserve"> </v>
      </c>
      <c r="G450" s="10" t="str">
        <f t="shared" si="29"/>
        <v xml:space="preserve">  </v>
      </c>
      <c r="H450" s="3"/>
      <c r="I450" s="3"/>
      <c r="J450" s="6" t="e">
        <f t="shared" si="26"/>
        <v>#DIV/0!</v>
      </c>
      <c r="K450" s="6" t="e">
        <f>(VLOOKUP(G450,'Vehicle Factors'!$G$2:$J$352,2,FALSE)*J450)+((VLOOKUP(G450,'Vehicle Factors'!$G$2:$J$352,3,FALSE)*H450*25/1000)+(VLOOKUP(G450,'Vehicle Factors'!$G$2:$J$352,4,FALSE)*H450*298/1000))</f>
        <v>#N/A</v>
      </c>
      <c r="L450" s="6" t="e">
        <f t="shared" si="27"/>
        <v>#N/A</v>
      </c>
    </row>
    <row r="451" spans="1:12">
      <c r="A451" s="3"/>
      <c r="B451" s="3"/>
      <c r="C451" s="3"/>
      <c r="D451" s="4"/>
      <c r="E451" s="4"/>
      <c r="F451" s="10" t="str">
        <f t="shared" si="28"/>
        <v xml:space="preserve"> </v>
      </c>
      <c r="G451" s="10" t="str">
        <f t="shared" si="29"/>
        <v xml:space="preserve">  </v>
      </c>
      <c r="H451" s="3"/>
      <c r="I451" s="3"/>
      <c r="J451" s="6" t="e">
        <f t="shared" ref="J451:J499" si="30">H451/I451</f>
        <v>#DIV/0!</v>
      </c>
      <c r="K451" s="6" t="e">
        <f>(VLOOKUP(G451,'Vehicle Factors'!$G$2:$J$352,2,FALSE)*J451)+((VLOOKUP(G451,'Vehicle Factors'!$G$2:$J$352,3,FALSE)*H451*25/1000)+(VLOOKUP(G451,'Vehicle Factors'!$G$2:$J$352,4,FALSE)*H451*298/1000))</f>
        <v>#N/A</v>
      </c>
      <c r="L451" s="6" t="e">
        <f t="shared" ref="L451:L499" si="31">K451/1000</f>
        <v>#N/A</v>
      </c>
    </row>
    <row r="452" spans="1:12">
      <c r="A452" s="3"/>
      <c r="B452" s="3"/>
      <c r="C452" s="3"/>
      <c r="D452" s="4"/>
      <c r="E452" s="4"/>
      <c r="F452" s="10" t="str">
        <f t="shared" si="28"/>
        <v xml:space="preserve"> </v>
      </c>
      <c r="G452" s="10" t="str">
        <f t="shared" si="29"/>
        <v xml:space="preserve">  </v>
      </c>
      <c r="H452" s="3"/>
      <c r="I452" s="3"/>
      <c r="J452" s="6" t="e">
        <f t="shared" si="30"/>
        <v>#DIV/0!</v>
      </c>
      <c r="K452" s="6" t="e">
        <f>(VLOOKUP(G452,'Vehicle Factors'!$G$2:$J$352,2,FALSE)*J452)+((VLOOKUP(G452,'Vehicle Factors'!$G$2:$J$352,3,FALSE)*H452*25/1000)+(VLOOKUP(G452,'Vehicle Factors'!$G$2:$J$352,4,FALSE)*H452*298/1000))</f>
        <v>#N/A</v>
      </c>
      <c r="L452" s="6" t="e">
        <f t="shared" si="31"/>
        <v>#N/A</v>
      </c>
    </row>
    <row r="453" spans="1:12">
      <c r="A453" s="3"/>
      <c r="B453" s="3"/>
      <c r="C453" s="3"/>
      <c r="D453" s="4"/>
      <c r="E453" s="4"/>
      <c r="F453" s="10" t="str">
        <f t="shared" ref="F453:F499" si="32">D453&amp;" "&amp;E453</f>
        <v xml:space="preserve"> </v>
      </c>
      <c r="G453" s="10" t="str">
        <f t="shared" ref="G453:G499" si="33">F453&amp;" "&amp;C453</f>
        <v xml:space="preserve">  </v>
      </c>
      <c r="H453" s="3"/>
      <c r="I453" s="3"/>
      <c r="J453" s="6" t="e">
        <f t="shared" si="30"/>
        <v>#DIV/0!</v>
      </c>
      <c r="K453" s="6" t="e">
        <f>(VLOOKUP(G453,'Vehicle Factors'!$G$2:$J$352,2,FALSE)*J453)+((VLOOKUP(G453,'Vehicle Factors'!$G$2:$J$352,3,FALSE)*H453*25/1000)+(VLOOKUP(G453,'Vehicle Factors'!$G$2:$J$352,4,FALSE)*H453*298/1000))</f>
        <v>#N/A</v>
      </c>
      <c r="L453" s="6" t="e">
        <f t="shared" si="31"/>
        <v>#N/A</v>
      </c>
    </row>
    <row r="454" spans="1:12">
      <c r="A454" s="3"/>
      <c r="B454" s="3"/>
      <c r="C454" s="3"/>
      <c r="D454" s="4"/>
      <c r="E454" s="4"/>
      <c r="F454" s="10" t="str">
        <f t="shared" si="32"/>
        <v xml:space="preserve"> </v>
      </c>
      <c r="G454" s="10" t="str">
        <f t="shared" si="33"/>
        <v xml:space="preserve">  </v>
      </c>
      <c r="H454" s="3"/>
      <c r="I454" s="3"/>
      <c r="J454" s="6" t="e">
        <f t="shared" si="30"/>
        <v>#DIV/0!</v>
      </c>
      <c r="K454" s="6" t="e">
        <f>(VLOOKUP(G454,'Vehicle Factors'!$G$2:$J$352,2,FALSE)*J454)+((VLOOKUP(G454,'Vehicle Factors'!$G$2:$J$352,3,FALSE)*H454*25/1000)+(VLOOKUP(G454,'Vehicle Factors'!$G$2:$J$352,4,FALSE)*H454*298/1000))</f>
        <v>#N/A</v>
      </c>
      <c r="L454" s="6" t="e">
        <f t="shared" si="31"/>
        <v>#N/A</v>
      </c>
    </row>
    <row r="455" spans="1:12">
      <c r="A455" s="3"/>
      <c r="B455" s="3"/>
      <c r="C455" s="3"/>
      <c r="D455" s="4"/>
      <c r="E455" s="4"/>
      <c r="F455" s="10" t="str">
        <f t="shared" si="32"/>
        <v xml:space="preserve"> </v>
      </c>
      <c r="G455" s="10" t="str">
        <f t="shared" si="33"/>
        <v xml:space="preserve">  </v>
      </c>
      <c r="H455" s="3"/>
      <c r="I455" s="3"/>
      <c r="J455" s="6" t="e">
        <f t="shared" si="30"/>
        <v>#DIV/0!</v>
      </c>
      <c r="K455" s="6" t="e">
        <f>(VLOOKUP(G455,'Vehicle Factors'!$G$2:$J$352,2,FALSE)*J455)+((VLOOKUP(G455,'Vehicle Factors'!$G$2:$J$352,3,FALSE)*H455*25/1000)+(VLOOKUP(G455,'Vehicle Factors'!$G$2:$J$352,4,FALSE)*H455*298/1000))</f>
        <v>#N/A</v>
      </c>
      <c r="L455" s="6" t="e">
        <f t="shared" si="31"/>
        <v>#N/A</v>
      </c>
    </row>
    <row r="456" spans="1:12">
      <c r="A456" s="3"/>
      <c r="B456" s="3"/>
      <c r="C456" s="3"/>
      <c r="D456" s="4"/>
      <c r="E456" s="4"/>
      <c r="F456" s="10" t="str">
        <f t="shared" si="32"/>
        <v xml:space="preserve"> </v>
      </c>
      <c r="G456" s="10" t="str">
        <f t="shared" si="33"/>
        <v xml:space="preserve">  </v>
      </c>
      <c r="H456" s="3"/>
      <c r="I456" s="3"/>
      <c r="J456" s="6" t="e">
        <f t="shared" si="30"/>
        <v>#DIV/0!</v>
      </c>
      <c r="K456" s="6" t="e">
        <f>(VLOOKUP(G456,'Vehicle Factors'!$G$2:$J$352,2,FALSE)*J456)+((VLOOKUP(G456,'Vehicle Factors'!$G$2:$J$352,3,FALSE)*H456*25/1000)+(VLOOKUP(G456,'Vehicle Factors'!$G$2:$J$352,4,FALSE)*H456*298/1000))</f>
        <v>#N/A</v>
      </c>
      <c r="L456" s="6" t="e">
        <f t="shared" si="31"/>
        <v>#N/A</v>
      </c>
    </row>
    <row r="457" spans="1:12">
      <c r="A457" s="3"/>
      <c r="B457" s="3"/>
      <c r="C457" s="3"/>
      <c r="D457" s="4"/>
      <c r="E457" s="4"/>
      <c r="F457" s="10" t="str">
        <f t="shared" si="32"/>
        <v xml:space="preserve"> </v>
      </c>
      <c r="G457" s="10" t="str">
        <f t="shared" si="33"/>
        <v xml:space="preserve">  </v>
      </c>
      <c r="H457" s="3"/>
      <c r="I457" s="3"/>
      <c r="J457" s="6" t="e">
        <f t="shared" si="30"/>
        <v>#DIV/0!</v>
      </c>
      <c r="K457" s="6" t="e">
        <f>(VLOOKUP(G457,'Vehicle Factors'!$G$2:$J$352,2,FALSE)*J457)+((VLOOKUP(G457,'Vehicle Factors'!$G$2:$J$352,3,FALSE)*H457*25/1000)+(VLOOKUP(G457,'Vehicle Factors'!$G$2:$J$352,4,FALSE)*H457*298/1000))</f>
        <v>#N/A</v>
      </c>
      <c r="L457" s="6" t="e">
        <f t="shared" si="31"/>
        <v>#N/A</v>
      </c>
    </row>
    <row r="458" spans="1:12">
      <c r="A458" s="3"/>
      <c r="B458" s="3"/>
      <c r="C458" s="3"/>
      <c r="D458" s="4"/>
      <c r="E458" s="4"/>
      <c r="F458" s="10" t="str">
        <f t="shared" si="32"/>
        <v xml:space="preserve"> </v>
      </c>
      <c r="G458" s="10" t="str">
        <f t="shared" si="33"/>
        <v xml:space="preserve">  </v>
      </c>
      <c r="H458" s="3"/>
      <c r="I458" s="3"/>
      <c r="J458" s="6" t="e">
        <f t="shared" si="30"/>
        <v>#DIV/0!</v>
      </c>
      <c r="K458" s="6" t="e">
        <f>(VLOOKUP(G458,'Vehicle Factors'!$G$2:$J$352,2,FALSE)*J458)+((VLOOKUP(G458,'Vehicle Factors'!$G$2:$J$352,3,FALSE)*H458*25/1000)+(VLOOKUP(G458,'Vehicle Factors'!$G$2:$J$352,4,FALSE)*H458*298/1000))</f>
        <v>#N/A</v>
      </c>
      <c r="L458" s="6" t="e">
        <f t="shared" si="31"/>
        <v>#N/A</v>
      </c>
    </row>
    <row r="459" spans="1:12">
      <c r="A459" s="3"/>
      <c r="B459" s="3"/>
      <c r="C459" s="3"/>
      <c r="D459" s="4"/>
      <c r="E459" s="4"/>
      <c r="F459" s="10" t="str">
        <f t="shared" si="32"/>
        <v xml:space="preserve"> </v>
      </c>
      <c r="G459" s="10" t="str">
        <f t="shared" si="33"/>
        <v xml:space="preserve">  </v>
      </c>
      <c r="H459" s="3"/>
      <c r="I459" s="3"/>
      <c r="J459" s="6" t="e">
        <f t="shared" si="30"/>
        <v>#DIV/0!</v>
      </c>
      <c r="K459" s="6" t="e">
        <f>(VLOOKUP(G459,'Vehicle Factors'!$G$2:$J$352,2,FALSE)*J459)+((VLOOKUP(G459,'Vehicle Factors'!$G$2:$J$352,3,FALSE)*H459*25/1000)+(VLOOKUP(G459,'Vehicle Factors'!$G$2:$J$352,4,FALSE)*H459*298/1000))</f>
        <v>#N/A</v>
      </c>
      <c r="L459" s="6" t="e">
        <f t="shared" si="31"/>
        <v>#N/A</v>
      </c>
    </row>
    <row r="460" spans="1:12">
      <c r="A460" s="3"/>
      <c r="B460" s="3"/>
      <c r="C460" s="3"/>
      <c r="D460" s="4"/>
      <c r="E460" s="4"/>
      <c r="F460" s="10" t="str">
        <f t="shared" si="32"/>
        <v xml:space="preserve"> </v>
      </c>
      <c r="G460" s="10" t="str">
        <f t="shared" si="33"/>
        <v xml:space="preserve">  </v>
      </c>
      <c r="H460" s="3"/>
      <c r="I460" s="3"/>
      <c r="J460" s="6" t="e">
        <f t="shared" si="30"/>
        <v>#DIV/0!</v>
      </c>
      <c r="K460" s="6" t="e">
        <f>(VLOOKUP(G460,'Vehicle Factors'!$G$2:$J$352,2,FALSE)*J460)+((VLOOKUP(G460,'Vehicle Factors'!$G$2:$J$352,3,FALSE)*H460*25/1000)+(VLOOKUP(G460,'Vehicle Factors'!$G$2:$J$352,4,FALSE)*H460*298/1000))</f>
        <v>#N/A</v>
      </c>
      <c r="L460" s="6" t="e">
        <f t="shared" si="31"/>
        <v>#N/A</v>
      </c>
    </row>
    <row r="461" spans="1:12">
      <c r="A461" s="3"/>
      <c r="B461" s="3"/>
      <c r="C461" s="3"/>
      <c r="D461" s="4"/>
      <c r="E461" s="4"/>
      <c r="F461" s="10" t="str">
        <f t="shared" si="32"/>
        <v xml:space="preserve"> </v>
      </c>
      <c r="G461" s="10" t="str">
        <f t="shared" si="33"/>
        <v xml:space="preserve">  </v>
      </c>
      <c r="H461" s="3"/>
      <c r="I461" s="3"/>
      <c r="J461" s="6" t="e">
        <f t="shared" si="30"/>
        <v>#DIV/0!</v>
      </c>
      <c r="K461" s="6" t="e">
        <f>(VLOOKUP(G461,'Vehicle Factors'!$G$2:$J$352,2,FALSE)*J461)+((VLOOKUP(G461,'Vehicle Factors'!$G$2:$J$352,3,FALSE)*H461*25/1000)+(VLOOKUP(G461,'Vehicle Factors'!$G$2:$J$352,4,FALSE)*H461*298/1000))</f>
        <v>#N/A</v>
      </c>
      <c r="L461" s="6" t="e">
        <f t="shared" si="31"/>
        <v>#N/A</v>
      </c>
    </row>
    <row r="462" spans="1:12">
      <c r="A462" s="3"/>
      <c r="B462" s="3"/>
      <c r="C462" s="3"/>
      <c r="D462" s="4"/>
      <c r="E462" s="4"/>
      <c r="F462" s="10" t="str">
        <f t="shared" si="32"/>
        <v xml:space="preserve"> </v>
      </c>
      <c r="G462" s="10" t="str">
        <f t="shared" si="33"/>
        <v xml:space="preserve">  </v>
      </c>
      <c r="H462" s="3"/>
      <c r="I462" s="3"/>
      <c r="J462" s="6" t="e">
        <f t="shared" si="30"/>
        <v>#DIV/0!</v>
      </c>
      <c r="K462" s="6" t="e">
        <f>(VLOOKUP(G462,'Vehicle Factors'!$G$2:$J$352,2,FALSE)*J462)+((VLOOKUP(G462,'Vehicle Factors'!$G$2:$J$352,3,FALSE)*H462*25/1000)+(VLOOKUP(G462,'Vehicle Factors'!$G$2:$J$352,4,FALSE)*H462*298/1000))</f>
        <v>#N/A</v>
      </c>
      <c r="L462" s="6" t="e">
        <f t="shared" si="31"/>
        <v>#N/A</v>
      </c>
    </row>
    <row r="463" spans="1:12">
      <c r="A463" s="3"/>
      <c r="B463" s="3"/>
      <c r="C463" s="3"/>
      <c r="D463" s="4"/>
      <c r="E463" s="4"/>
      <c r="F463" s="10" t="str">
        <f t="shared" si="32"/>
        <v xml:space="preserve"> </v>
      </c>
      <c r="G463" s="10" t="str">
        <f t="shared" si="33"/>
        <v xml:space="preserve">  </v>
      </c>
      <c r="H463" s="3"/>
      <c r="I463" s="3"/>
      <c r="J463" s="6" t="e">
        <f t="shared" si="30"/>
        <v>#DIV/0!</v>
      </c>
      <c r="K463" s="6" t="e">
        <f>(VLOOKUP(G463,'Vehicle Factors'!$G$2:$J$352,2,FALSE)*J463)+((VLOOKUP(G463,'Vehicle Factors'!$G$2:$J$352,3,FALSE)*H463*25/1000)+(VLOOKUP(G463,'Vehicle Factors'!$G$2:$J$352,4,FALSE)*H463*298/1000))</f>
        <v>#N/A</v>
      </c>
      <c r="L463" s="6" t="e">
        <f t="shared" si="31"/>
        <v>#N/A</v>
      </c>
    </row>
    <row r="464" spans="1:12">
      <c r="A464" s="3"/>
      <c r="B464" s="3"/>
      <c r="C464" s="3"/>
      <c r="D464" s="4"/>
      <c r="E464" s="4"/>
      <c r="F464" s="10" t="str">
        <f t="shared" si="32"/>
        <v xml:space="preserve"> </v>
      </c>
      <c r="G464" s="10" t="str">
        <f t="shared" si="33"/>
        <v xml:space="preserve">  </v>
      </c>
      <c r="H464" s="3"/>
      <c r="I464" s="3"/>
      <c r="J464" s="6" t="e">
        <f t="shared" si="30"/>
        <v>#DIV/0!</v>
      </c>
      <c r="K464" s="6" t="e">
        <f>(VLOOKUP(G464,'Vehicle Factors'!$G$2:$J$352,2,FALSE)*J464)+((VLOOKUP(G464,'Vehicle Factors'!$G$2:$J$352,3,FALSE)*H464*25/1000)+(VLOOKUP(G464,'Vehicle Factors'!$G$2:$J$352,4,FALSE)*H464*298/1000))</f>
        <v>#N/A</v>
      </c>
      <c r="L464" s="6" t="e">
        <f t="shared" si="31"/>
        <v>#N/A</v>
      </c>
    </row>
    <row r="465" spans="1:12">
      <c r="A465" s="3"/>
      <c r="B465" s="3"/>
      <c r="C465" s="3"/>
      <c r="D465" s="4"/>
      <c r="E465" s="4"/>
      <c r="F465" s="10" t="str">
        <f t="shared" si="32"/>
        <v xml:space="preserve"> </v>
      </c>
      <c r="G465" s="10" t="str">
        <f t="shared" si="33"/>
        <v xml:space="preserve">  </v>
      </c>
      <c r="H465" s="3"/>
      <c r="I465" s="3"/>
      <c r="J465" s="6" t="e">
        <f t="shared" si="30"/>
        <v>#DIV/0!</v>
      </c>
      <c r="K465" s="6" t="e">
        <f>(VLOOKUP(G465,'Vehicle Factors'!$G$2:$J$352,2,FALSE)*J465)+((VLOOKUP(G465,'Vehicle Factors'!$G$2:$J$352,3,FALSE)*H465*25/1000)+(VLOOKUP(G465,'Vehicle Factors'!$G$2:$J$352,4,FALSE)*H465*298/1000))</f>
        <v>#N/A</v>
      </c>
      <c r="L465" s="6" t="e">
        <f t="shared" si="31"/>
        <v>#N/A</v>
      </c>
    </row>
    <row r="466" spans="1:12">
      <c r="A466" s="3"/>
      <c r="B466" s="3"/>
      <c r="C466" s="3"/>
      <c r="D466" s="4"/>
      <c r="E466" s="4"/>
      <c r="F466" s="10" t="str">
        <f t="shared" si="32"/>
        <v xml:space="preserve"> </v>
      </c>
      <c r="G466" s="10" t="str">
        <f t="shared" si="33"/>
        <v xml:space="preserve">  </v>
      </c>
      <c r="H466" s="3"/>
      <c r="I466" s="3"/>
      <c r="J466" s="6" t="e">
        <f t="shared" si="30"/>
        <v>#DIV/0!</v>
      </c>
      <c r="K466" s="6" t="e">
        <f>(VLOOKUP(G466,'Vehicle Factors'!$G$2:$J$352,2,FALSE)*J466)+((VLOOKUP(G466,'Vehicle Factors'!$G$2:$J$352,3,FALSE)*H466*25/1000)+(VLOOKUP(G466,'Vehicle Factors'!$G$2:$J$352,4,FALSE)*H466*298/1000))</f>
        <v>#N/A</v>
      </c>
      <c r="L466" s="6" t="e">
        <f t="shared" si="31"/>
        <v>#N/A</v>
      </c>
    </row>
    <row r="467" spans="1:12">
      <c r="A467" s="3"/>
      <c r="B467" s="3"/>
      <c r="C467" s="3"/>
      <c r="D467" s="4"/>
      <c r="E467" s="4"/>
      <c r="F467" s="10" t="str">
        <f t="shared" si="32"/>
        <v xml:space="preserve"> </v>
      </c>
      <c r="G467" s="10" t="str">
        <f t="shared" si="33"/>
        <v xml:space="preserve">  </v>
      </c>
      <c r="H467" s="3"/>
      <c r="I467" s="3"/>
      <c r="J467" s="6" t="e">
        <f t="shared" si="30"/>
        <v>#DIV/0!</v>
      </c>
      <c r="K467" s="6" t="e">
        <f>(VLOOKUP(G467,'Vehicle Factors'!$G$2:$J$352,2,FALSE)*J467)+((VLOOKUP(G467,'Vehicle Factors'!$G$2:$J$352,3,FALSE)*H467*25/1000)+(VLOOKUP(G467,'Vehicle Factors'!$G$2:$J$352,4,FALSE)*H467*298/1000))</f>
        <v>#N/A</v>
      </c>
      <c r="L467" s="6" t="e">
        <f t="shared" si="31"/>
        <v>#N/A</v>
      </c>
    </row>
    <row r="468" spans="1:12">
      <c r="A468" s="3"/>
      <c r="B468" s="3"/>
      <c r="C468" s="3"/>
      <c r="D468" s="4"/>
      <c r="E468" s="4"/>
      <c r="F468" s="10" t="str">
        <f t="shared" si="32"/>
        <v xml:space="preserve"> </v>
      </c>
      <c r="G468" s="10" t="str">
        <f t="shared" si="33"/>
        <v xml:space="preserve">  </v>
      </c>
      <c r="H468" s="3"/>
      <c r="I468" s="3"/>
      <c r="J468" s="6" t="e">
        <f t="shared" si="30"/>
        <v>#DIV/0!</v>
      </c>
      <c r="K468" s="6" t="e">
        <f>(VLOOKUP(G468,'Vehicle Factors'!$G$2:$J$352,2,FALSE)*J468)+((VLOOKUP(G468,'Vehicle Factors'!$G$2:$J$352,3,FALSE)*H468*25/1000)+(VLOOKUP(G468,'Vehicle Factors'!$G$2:$J$352,4,FALSE)*H468*298/1000))</f>
        <v>#N/A</v>
      </c>
      <c r="L468" s="6" t="e">
        <f t="shared" si="31"/>
        <v>#N/A</v>
      </c>
    </row>
    <row r="469" spans="1:12">
      <c r="A469" s="3"/>
      <c r="B469" s="3"/>
      <c r="C469" s="3"/>
      <c r="D469" s="4"/>
      <c r="E469" s="4"/>
      <c r="F469" s="10" t="str">
        <f t="shared" si="32"/>
        <v xml:space="preserve"> </v>
      </c>
      <c r="G469" s="10" t="str">
        <f t="shared" si="33"/>
        <v xml:space="preserve">  </v>
      </c>
      <c r="H469" s="3"/>
      <c r="I469" s="3"/>
      <c r="J469" s="6" t="e">
        <f t="shared" si="30"/>
        <v>#DIV/0!</v>
      </c>
      <c r="K469" s="6" t="e">
        <f>(VLOOKUP(G469,'Vehicle Factors'!$G$2:$J$352,2,FALSE)*J469)+((VLOOKUP(G469,'Vehicle Factors'!$G$2:$J$352,3,FALSE)*H469*25/1000)+(VLOOKUP(G469,'Vehicle Factors'!$G$2:$J$352,4,FALSE)*H469*298/1000))</f>
        <v>#N/A</v>
      </c>
      <c r="L469" s="6" t="e">
        <f t="shared" si="31"/>
        <v>#N/A</v>
      </c>
    </row>
    <row r="470" spans="1:12">
      <c r="A470" s="3"/>
      <c r="B470" s="3"/>
      <c r="C470" s="3"/>
      <c r="D470" s="4"/>
      <c r="E470" s="4"/>
      <c r="F470" s="10" t="str">
        <f t="shared" si="32"/>
        <v xml:space="preserve"> </v>
      </c>
      <c r="G470" s="10" t="str">
        <f t="shared" si="33"/>
        <v xml:space="preserve">  </v>
      </c>
      <c r="H470" s="3"/>
      <c r="I470" s="3"/>
      <c r="J470" s="6" t="e">
        <f t="shared" si="30"/>
        <v>#DIV/0!</v>
      </c>
      <c r="K470" s="6" t="e">
        <f>(VLOOKUP(G470,'Vehicle Factors'!$G$2:$J$352,2,FALSE)*J470)+((VLOOKUP(G470,'Vehicle Factors'!$G$2:$J$352,3,FALSE)*H470*25/1000)+(VLOOKUP(G470,'Vehicle Factors'!$G$2:$J$352,4,FALSE)*H470*298/1000))</f>
        <v>#N/A</v>
      </c>
      <c r="L470" s="6" t="e">
        <f t="shared" si="31"/>
        <v>#N/A</v>
      </c>
    </row>
    <row r="471" spans="1:12">
      <c r="A471" s="3"/>
      <c r="B471" s="3"/>
      <c r="C471" s="3"/>
      <c r="D471" s="4"/>
      <c r="E471" s="4"/>
      <c r="F471" s="10" t="str">
        <f t="shared" si="32"/>
        <v xml:space="preserve"> </v>
      </c>
      <c r="G471" s="10" t="str">
        <f t="shared" si="33"/>
        <v xml:space="preserve">  </v>
      </c>
      <c r="H471" s="3"/>
      <c r="I471" s="3"/>
      <c r="J471" s="6" t="e">
        <f t="shared" si="30"/>
        <v>#DIV/0!</v>
      </c>
      <c r="K471" s="6" t="e">
        <f>(VLOOKUP(G471,'Vehicle Factors'!$G$2:$J$352,2,FALSE)*J471)+((VLOOKUP(G471,'Vehicle Factors'!$G$2:$J$352,3,FALSE)*H471*25/1000)+(VLOOKUP(G471,'Vehicle Factors'!$G$2:$J$352,4,FALSE)*H471*298/1000))</f>
        <v>#N/A</v>
      </c>
      <c r="L471" s="6" t="e">
        <f t="shared" si="31"/>
        <v>#N/A</v>
      </c>
    </row>
    <row r="472" spans="1:12">
      <c r="A472" s="3"/>
      <c r="B472" s="3"/>
      <c r="C472" s="3"/>
      <c r="D472" s="4"/>
      <c r="E472" s="4"/>
      <c r="F472" s="10" t="str">
        <f t="shared" si="32"/>
        <v xml:space="preserve"> </v>
      </c>
      <c r="G472" s="10" t="str">
        <f t="shared" si="33"/>
        <v xml:space="preserve">  </v>
      </c>
      <c r="H472" s="3"/>
      <c r="I472" s="3"/>
      <c r="J472" s="6" t="e">
        <f t="shared" si="30"/>
        <v>#DIV/0!</v>
      </c>
      <c r="K472" s="6" t="e">
        <f>(VLOOKUP(G472,'Vehicle Factors'!$G$2:$J$352,2,FALSE)*J472)+((VLOOKUP(G472,'Vehicle Factors'!$G$2:$J$352,3,FALSE)*H472*25/1000)+(VLOOKUP(G472,'Vehicle Factors'!$G$2:$J$352,4,FALSE)*H472*298/1000))</f>
        <v>#N/A</v>
      </c>
      <c r="L472" s="6" t="e">
        <f t="shared" si="31"/>
        <v>#N/A</v>
      </c>
    </row>
    <row r="473" spans="1:12">
      <c r="A473" s="3"/>
      <c r="B473" s="3"/>
      <c r="C473" s="3"/>
      <c r="D473" s="4"/>
      <c r="E473" s="4"/>
      <c r="F473" s="10" t="str">
        <f t="shared" si="32"/>
        <v xml:space="preserve"> </v>
      </c>
      <c r="G473" s="10" t="str">
        <f t="shared" si="33"/>
        <v xml:space="preserve">  </v>
      </c>
      <c r="H473" s="3"/>
      <c r="I473" s="3"/>
      <c r="J473" s="6" t="e">
        <f t="shared" si="30"/>
        <v>#DIV/0!</v>
      </c>
      <c r="K473" s="6" t="e">
        <f>(VLOOKUP(G473,'Vehicle Factors'!$G$2:$J$352,2,FALSE)*J473)+((VLOOKUP(G473,'Vehicle Factors'!$G$2:$J$352,3,FALSE)*H473*25/1000)+(VLOOKUP(G473,'Vehicle Factors'!$G$2:$J$352,4,FALSE)*H473*298/1000))</f>
        <v>#N/A</v>
      </c>
      <c r="L473" s="6" t="e">
        <f t="shared" si="31"/>
        <v>#N/A</v>
      </c>
    </row>
    <row r="474" spans="1:12">
      <c r="A474" s="3"/>
      <c r="B474" s="3"/>
      <c r="C474" s="3"/>
      <c r="D474" s="4"/>
      <c r="E474" s="4"/>
      <c r="F474" s="10" t="str">
        <f t="shared" si="32"/>
        <v xml:space="preserve"> </v>
      </c>
      <c r="G474" s="10" t="str">
        <f t="shared" si="33"/>
        <v xml:space="preserve">  </v>
      </c>
      <c r="H474" s="3"/>
      <c r="I474" s="3"/>
      <c r="J474" s="6" t="e">
        <f t="shared" si="30"/>
        <v>#DIV/0!</v>
      </c>
      <c r="K474" s="6" t="e">
        <f>(VLOOKUP(G474,'Vehicle Factors'!$G$2:$J$352,2,FALSE)*J474)+((VLOOKUP(G474,'Vehicle Factors'!$G$2:$J$352,3,FALSE)*H474*25/1000)+(VLOOKUP(G474,'Vehicle Factors'!$G$2:$J$352,4,FALSE)*H474*298/1000))</f>
        <v>#N/A</v>
      </c>
      <c r="L474" s="6" t="e">
        <f t="shared" si="31"/>
        <v>#N/A</v>
      </c>
    </row>
    <row r="475" spans="1:12">
      <c r="A475" s="3"/>
      <c r="B475" s="3"/>
      <c r="C475" s="3"/>
      <c r="D475" s="4"/>
      <c r="E475" s="4"/>
      <c r="F475" s="10" t="str">
        <f t="shared" si="32"/>
        <v xml:space="preserve"> </v>
      </c>
      <c r="G475" s="10" t="str">
        <f t="shared" si="33"/>
        <v xml:space="preserve">  </v>
      </c>
      <c r="H475" s="3"/>
      <c r="I475" s="3"/>
      <c r="J475" s="6" t="e">
        <f t="shared" si="30"/>
        <v>#DIV/0!</v>
      </c>
      <c r="K475" s="6" t="e">
        <f>(VLOOKUP(G475,'Vehicle Factors'!$G$2:$J$352,2,FALSE)*J475)+((VLOOKUP(G475,'Vehicle Factors'!$G$2:$J$352,3,FALSE)*H475*25/1000)+(VLOOKUP(G475,'Vehicle Factors'!$G$2:$J$352,4,FALSE)*H475*298/1000))</f>
        <v>#N/A</v>
      </c>
      <c r="L475" s="6" t="e">
        <f t="shared" si="31"/>
        <v>#N/A</v>
      </c>
    </row>
    <row r="476" spans="1:12">
      <c r="A476" s="3"/>
      <c r="B476" s="3"/>
      <c r="C476" s="3"/>
      <c r="D476" s="4"/>
      <c r="E476" s="4"/>
      <c r="F476" s="10" t="str">
        <f t="shared" si="32"/>
        <v xml:space="preserve"> </v>
      </c>
      <c r="G476" s="10" t="str">
        <f t="shared" si="33"/>
        <v xml:space="preserve">  </v>
      </c>
      <c r="H476" s="3"/>
      <c r="I476" s="3"/>
      <c r="J476" s="6" t="e">
        <f t="shared" si="30"/>
        <v>#DIV/0!</v>
      </c>
      <c r="K476" s="6" t="e">
        <f>(VLOOKUP(G476,'Vehicle Factors'!$G$2:$J$352,2,FALSE)*J476)+((VLOOKUP(G476,'Vehicle Factors'!$G$2:$J$352,3,FALSE)*H476*25/1000)+(VLOOKUP(G476,'Vehicle Factors'!$G$2:$J$352,4,FALSE)*H476*298/1000))</f>
        <v>#N/A</v>
      </c>
      <c r="L476" s="6" t="e">
        <f t="shared" si="31"/>
        <v>#N/A</v>
      </c>
    </row>
    <row r="477" spans="1:12">
      <c r="A477" s="3"/>
      <c r="B477" s="3"/>
      <c r="C477" s="3"/>
      <c r="D477" s="4"/>
      <c r="E477" s="4"/>
      <c r="F477" s="10" t="str">
        <f t="shared" si="32"/>
        <v xml:space="preserve"> </v>
      </c>
      <c r="G477" s="10" t="str">
        <f t="shared" si="33"/>
        <v xml:space="preserve">  </v>
      </c>
      <c r="H477" s="3"/>
      <c r="I477" s="3"/>
      <c r="J477" s="6" t="e">
        <f t="shared" si="30"/>
        <v>#DIV/0!</v>
      </c>
      <c r="K477" s="6" t="e">
        <f>(VLOOKUP(G477,'Vehicle Factors'!$G$2:$J$352,2,FALSE)*J477)+((VLOOKUP(G477,'Vehicle Factors'!$G$2:$J$352,3,FALSE)*H477*25/1000)+(VLOOKUP(G477,'Vehicle Factors'!$G$2:$J$352,4,FALSE)*H477*298/1000))</f>
        <v>#N/A</v>
      </c>
      <c r="L477" s="6" t="e">
        <f t="shared" si="31"/>
        <v>#N/A</v>
      </c>
    </row>
    <row r="478" spans="1:12">
      <c r="A478" s="3"/>
      <c r="B478" s="3"/>
      <c r="C478" s="3"/>
      <c r="D478" s="4"/>
      <c r="E478" s="4"/>
      <c r="F478" s="10" t="str">
        <f t="shared" si="32"/>
        <v xml:space="preserve"> </v>
      </c>
      <c r="G478" s="10" t="str">
        <f t="shared" si="33"/>
        <v xml:space="preserve">  </v>
      </c>
      <c r="H478" s="3"/>
      <c r="I478" s="3"/>
      <c r="J478" s="6" t="e">
        <f t="shared" si="30"/>
        <v>#DIV/0!</v>
      </c>
      <c r="K478" s="6" t="e">
        <f>(VLOOKUP(G478,'Vehicle Factors'!$G$2:$J$352,2,FALSE)*J478)+((VLOOKUP(G478,'Vehicle Factors'!$G$2:$J$352,3,FALSE)*H478*25/1000)+(VLOOKUP(G478,'Vehicle Factors'!$G$2:$J$352,4,FALSE)*H478*298/1000))</f>
        <v>#N/A</v>
      </c>
      <c r="L478" s="6" t="e">
        <f t="shared" si="31"/>
        <v>#N/A</v>
      </c>
    </row>
    <row r="479" spans="1:12">
      <c r="A479" s="3"/>
      <c r="B479" s="3"/>
      <c r="C479" s="3"/>
      <c r="D479" s="4"/>
      <c r="E479" s="4"/>
      <c r="F479" s="10" t="str">
        <f t="shared" si="32"/>
        <v xml:space="preserve"> </v>
      </c>
      <c r="G479" s="10" t="str">
        <f t="shared" si="33"/>
        <v xml:space="preserve">  </v>
      </c>
      <c r="H479" s="3"/>
      <c r="I479" s="3"/>
      <c r="J479" s="6" t="e">
        <f t="shared" si="30"/>
        <v>#DIV/0!</v>
      </c>
      <c r="K479" s="6" t="e">
        <f>(VLOOKUP(G479,'Vehicle Factors'!$G$2:$J$352,2,FALSE)*J479)+((VLOOKUP(G479,'Vehicle Factors'!$G$2:$J$352,3,FALSE)*H479*25/1000)+(VLOOKUP(G479,'Vehicle Factors'!$G$2:$J$352,4,FALSE)*H479*298/1000))</f>
        <v>#N/A</v>
      </c>
      <c r="L479" s="6" t="e">
        <f t="shared" si="31"/>
        <v>#N/A</v>
      </c>
    </row>
    <row r="480" spans="1:12">
      <c r="A480" s="3"/>
      <c r="B480" s="3"/>
      <c r="C480" s="3"/>
      <c r="D480" s="4"/>
      <c r="E480" s="4"/>
      <c r="F480" s="10" t="str">
        <f t="shared" si="32"/>
        <v xml:space="preserve"> </v>
      </c>
      <c r="G480" s="10" t="str">
        <f t="shared" si="33"/>
        <v xml:space="preserve">  </v>
      </c>
      <c r="H480" s="3"/>
      <c r="I480" s="3"/>
      <c r="J480" s="6" t="e">
        <f t="shared" si="30"/>
        <v>#DIV/0!</v>
      </c>
      <c r="K480" s="6" t="e">
        <f>(VLOOKUP(G480,'Vehicle Factors'!$G$2:$J$352,2,FALSE)*J480)+((VLOOKUP(G480,'Vehicle Factors'!$G$2:$J$352,3,FALSE)*H480*25/1000)+(VLOOKUP(G480,'Vehicle Factors'!$G$2:$J$352,4,FALSE)*H480*298/1000))</f>
        <v>#N/A</v>
      </c>
      <c r="L480" s="6" t="e">
        <f t="shared" si="31"/>
        <v>#N/A</v>
      </c>
    </row>
    <row r="481" spans="1:12">
      <c r="A481" s="3"/>
      <c r="B481" s="3"/>
      <c r="C481" s="3"/>
      <c r="D481" s="4"/>
      <c r="E481" s="4"/>
      <c r="F481" s="10" t="str">
        <f t="shared" si="32"/>
        <v xml:space="preserve"> </v>
      </c>
      <c r="G481" s="10" t="str">
        <f t="shared" si="33"/>
        <v xml:space="preserve">  </v>
      </c>
      <c r="H481" s="3"/>
      <c r="I481" s="3"/>
      <c r="J481" s="6" t="e">
        <f t="shared" si="30"/>
        <v>#DIV/0!</v>
      </c>
      <c r="K481" s="6" t="e">
        <f>(VLOOKUP(G481,'Vehicle Factors'!$G$2:$J$352,2,FALSE)*J481)+((VLOOKUP(G481,'Vehicle Factors'!$G$2:$J$352,3,FALSE)*H481*25/1000)+(VLOOKUP(G481,'Vehicle Factors'!$G$2:$J$352,4,FALSE)*H481*298/1000))</f>
        <v>#N/A</v>
      </c>
      <c r="L481" s="6" t="e">
        <f t="shared" si="31"/>
        <v>#N/A</v>
      </c>
    </row>
    <row r="482" spans="1:12">
      <c r="A482" s="3"/>
      <c r="B482" s="3"/>
      <c r="C482" s="3"/>
      <c r="D482" s="4"/>
      <c r="E482" s="4"/>
      <c r="F482" s="10" t="str">
        <f t="shared" si="32"/>
        <v xml:space="preserve"> </v>
      </c>
      <c r="G482" s="10" t="str">
        <f t="shared" si="33"/>
        <v xml:space="preserve">  </v>
      </c>
      <c r="H482" s="3"/>
      <c r="I482" s="3"/>
      <c r="J482" s="6" t="e">
        <f t="shared" si="30"/>
        <v>#DIV/0!</v>
      </c>
      <c r="K482" s="6" t="e">
        <f>(VLOOKUP(G482,'Vehicle Factors'!$G$2:$J$352,2,FALSE)*J482)+((VLOOKUP(G482,'Vehicle Factors'!$G$2:$J$352,3,FALSE)*H482*25/1000)+(VLOOKUP(G482,'Vehicle Factors'!$G$2:$J$352,4,FALSE)*H482*298/1000))</f>
        <v>#N/A</v>
      </c>
      <c r="L482" s="6" t="e">
        <f t="shared" si="31"/>
        <v>#N/A</v>
      </c>
    </row>
    <row r="483" spans="1:12">
      <c r="A483" s="3"/>
      <c r="B483" s="3"/>
      <c r="C483" s="3"/>
      <c r="D483" s="4"/>
      <c r="E483" s="4"/>
      <c r="F483" s="10" t="str">
        <f t="shared" si="32"/>
        <v xml:space="preserve"> </v>
      </c>
      <c r="G483" s="10" t="str">
        <f t="shared" si="33"/>
        <v xml:space="preserve">  </v>
      </c>
      <c r="H483" s="3"/>
      <c r="I483" s="3"/>
      <c r="J483" s="6" t="e">
        <f t="shared" si="30"/>
        <v>#DIV/0!</v>
      </c>
      <c r="K483" s="6" t="e">
        <f>(VLOOKUP(G483,'Vehicle Factors'!$G$2:$J$352,2,FALSE)*J483)+((VLOOKUP(G483,'Vehicle Factors'!$G$2:$J$352,3,FALSE)*H483*25/1000)+(VLOOKUP(G483,'Vehicle Factors'!$G$2:$J$352,4,FALSE)*H483*298/1000))</f>
        <v>#N/A</v>
      </c>
      <c r="L483" s="6" t="e">
        <f t="shared" si="31"/>
        <v>#N/A</v>
      </c>
    </row>
    <row r="484" spans="1:12">
      <c r="A484" s="3"/>
      <c r="B484" s="3"/>
      <c r="C484" s="3"/>
      <c r="D484" s="4"/>
      <c r="E484" s="4"/>
      <c r="F484" s="10" t="str">
        <f t="shared" si="32"/>
        <v xml:space="preserve"> </v>
      </c>
      <c r="G484" s="10" t="str">
        <f t="shared" si="33"/>
        <v xml:space="preserve">  </v>
      </c>
      <c r="H484" s="3"/>
      <c r="I484" s="3"/>
      <c r="J484" s="6" t="e">
        <f t="shared" si="30"/>
        <v>#DIV/0!</v>
      </c>
      <c r="K484" s="6" t="e">
        <f>(VLOOKUP(G484,'Vehicle Factors'!$G$2:$J$352,2,FALSE)*J484)+((VLOOKUP(G484,'Vehicle Factors'!$G$2:$J$352,3,FALSE)*H484*25/1000)+(VLOOKUP(G484,'Vehicle Factors'!$G$2:$J$352,4,FALSE)*H484*298/1000))</f>
        <v>#N/A</v>
      </c>
      <c r="L484" s="6" t="e">
        <f t="shared" si="31"/>
        <v>#N/A</v>
      </c>
    </row>
    <row r="485" spans="1:12">
      <c r="A485" s="3"/>
      <c r="B485" s="3"/>
      <c r="C485" s="3"/>
      <c r="D485" s="4"/>
      <c r="E485" s="4"/>
      <c r="F485" s="10" t="str">
        <f t="shared" si="32"/>
        <v xml:space="preserve"> </v>
      </c>
      <c r="G485" s="10" t="str">
        <f t="shared" si="33"/>
        <v xml:space="preserve">  </v>
      </c>
      <c r="H485" s="3"/>
      <c r="I485" s="3"/>
      <c r="J485" s="6" t="e">
        <f t="shared" si="30"/>
        <v>#DIV/0!</v>
      </c>
      <c r="K485" s="6" t="e">
        <f>(VLOOKUP(G485,'Vehicle Factors'!$G$2:$J$352,2,FALSE)*J485)+((VLOOKUP(G485,'Vehicle Factors'!$G$2:$J$352,3,FALSE)*H485*25/1000)+(VLOOKUP(G485,'Vehicle Factors'!$G$2:$J$352,4,FALSE)*H485*298/1000))</f>
        <v>#N/A</v>
      </c>
      <c r="L485" s="6" t="e">
        <f t="shared" si="31"/>
        <v>#N/A</v>
      </c>
    </row>
    <row r="486" spans="1:12">
      <c r="A486" s="3"/>
      <c r="B486" s="3"/>
      <c r="C486" s="3"/>
      <c r="D486" s="4"/>
      <c r="E486" s="4"/>
      <c r="F486" s="10" t="str">
        <f t="shared" si="32"/>
        <v xml:space="preserve"> </v>
      </c>
      <c r="G486" s="10" t="str">
        <f t="shared" si="33"/>
        <v xml:space="preserve">  </v>
      </c>
      <c r="H486" s="3"/>
      <c r="I486" s="3"/>
      <c r="J486" s="6" t="e">
        <f t="shared" si="30"/>
        <v>#DIV/0!</v>
      </c>
      <c r="K486" s="6" t="e">
        <f>(VLOOKUP(G486,'Vehicle Factors'!$G$2:$J$352,2,FALSE)*J486)+((VLOOKUP(G486,'Vehicle Factors'!$G$2:$J$352,3,FALSE)*H486*25/1000)+(VLOOKUP(G486,'Vehicle Factors'!$G$2:$J$352,4,FALSE)*H486*298/1000))</f>
        <v>#N/A</v>
      </c>
      <c r="L486" s="6" t="e">
        <f t="shared" si="31"/>
        <v>#N/A</v>
      </c>
    </row>
    <row r="487" spans="1:12">
      <c r="A487" s="3"/>
      <c r="B487" s="3"/>
      <c r="C487" s="3"/>
      <c r="D487" s="4"/>
      <c r="E487" s="4"/>
      <c r="F487" s="10" t="str">
        <f t="shared" si="32"/>
        <v xml:space="preserve"> </v>
      </c>
      <c r="G487" s="10" t="str">
        <f t="shared" si="33"/>
        <v xml:space="preserve">  </v>
      </c>
      <c r="H487" s="3"/>
      <c r="I487" s="3"/>
      <c r="J487" s="6" t="e">
        <f t="shared" si="30"/>
        <v>#DIV/0!</v>
      </c>
      <c r="K487" s="6" t="e">
        <f>(VLOOKUP(G487,'Vehicle Factors'!$G$2:$J$352,2,FALSE)*J487)+((VLOOKUP(G487,'Vehicle Factors'!$G$2:$J$352,3,FALSE)*H487*25/1000)+(VLOOKUP(G487,'Vehicle Factors'!$G$2:$J$352,4,FALSE)*H487*298/1000))</f>
        <v>#N/A</v>
      </c>
      <c r="L487" s="6" t="e">
        <f t="shared" si="31"/>
        <v>#N/A</v>
      </c>
    </row>
    <row r="488" spans="1:12">
      <c r="A488" s="3"/>
      <c r="B488" s="3"/>
      <c r="C488" s="3"/>
      <c r="D488" s="4"/>
      <c r="E488" s="4"/>
      <c r="F488" s="10" t="str">
        <f t="shared" si="32"/>
        <v xml:space="preserve"> </v>
      </c>
      <c r="G488" s="10" t="str">
        <f t="shared" si="33"/>
        <v xml:space="preserve">  </v>
      </c>
      <c r="H488" s="3"/>
      <c r="I488" s="3"/>
      <c r="J488" s="6" t="e">
        <f t="shared" si="30"/>
        <v>#DIV/0!</v>
      </c>
      <c r="K488" s="6" t="e">
        <f>(VLOOKUP(G488,'Vehicle Factors'!$G$2:$J$352,2,FALSE)*J488)+((VLOOKUP(G488,'Vehicle Factors'!$G$2:$J$352,3,FALSE)*H488*25/1000)+(VLOOKUP(G488,'Vehicle Factors'!$G$2:$J$352,4,FALSE)*H488*298/1000))</f>
        <v>#N/A</v>
      </c>
      <c r="L488" s="6" t="e">
        <f t="shared" si="31"/>
        <v>#N/A</v>
      </c>
    </row>
    <row r="489" spans="1:12">
      <c r="A489" s="3"/>
      <c r="B489" s="3"/>
      <c r="C489" s="3"/>
      <c r="D489" s="4"/>
      <c r="E489" s="4"/>
      <c r="F489" s="10" t="str">
        <f t="shared" si="32"/>
        <v xml:space="preserve"> </v>
      </c>
      <c r="G489" s="10" t="str">
        <f t="shared" si="33"/>
        <v xml:space="preserve">  </v>
      </c>
      <c r="H489" s="3"/>
      <c r="I489" s="3"/>
      <c r="J489" s="6" t="e">
        <f t="shared" si="30"/>
        <v>#DIV/0!</v>
      </c>
      <c r="K489" s="6" t="e">
        <f>(VLOOKUP(G489,'Vehicle Factors'!$G$2:$J$352,2,FALSE)*J489)+((VLOOKUP(G489,'Vehicle Factors'!$G$2:$J$352,3,FALSE)*H489*25/1000)+(VLOOKUP(G489,'Vehicle Factors'!$G$2:$J$352,4,FALSE)*H489*298/1000))</f>
        <v>#N/A</v>
      </c>
      <c r="L489" s="6" t="e">
        <f t="shared" si="31"/>
        <v>#N/A</v>
      </c>
    </row>
    <row r="490" spans="1:12">
      <c r="A490" s="3"/>
      <c r="B490" s="3"/>
      <c r="C490" s="3"/>
      <c r="D490" s="4"/>
      <c r="E490" s="4"/>
      <c r="F490" s="10" t="str">
        <f t="shared" si="32"/>
        <v xml:space="preserve"> </v>
      </c>
      <c r="G490" s="10" t="str">
        <f t="shared" si="33"/>
        <v xml:space="preserve">  </v>
      </c>
      <c r="H490" s="3"/>
      <c r="I490" s="3"/>
      <c r="J490" s="6" t="e">
        <f t="shared" si="30"/>
        <v>#DIV/0!</v>
      </c>
      <c r="K490" s="6" t="e">
        <f>(VLOOKUP(G490,'Vehicle Factors'!$G$2:$J$352,2,FALSE)*J490)+((VLOOKUP(G490,'Vehicle Factors'!$G$2:$J$352,3,FALSE)*H490*25/1000)+(VLOOKUP(G490,'Vehicle Factors'!$G$2:$J$352,4,FALSE)*H490*298/1000))</f>
        <v>#N/A</v>
      </c>
      <c r="L490" s="6" t="e">
        <f t="shared" si="31"/>
        <v>#N/A</v>
      </c>
    </row>
    <row r="491" spans="1:12">
      <c r="A491" s="3"/>
      <c r="B491" s="3"/>
      <c r="C491" s="3"/>
      <c r="D491" s="4"/>
      <c r="E491" s="4"/>
      <c r="F491" s="10" t="str">
        <f t="shared" si="32"/>
        <v xml:space="preserve"> </v>
      </c>
      <c r="G491" s="10" t="str">
        <f t="shared" si="33"/>
        <v xml:space="preserve">  </v>
      </c>
      <c r="H491" s="3"/>
      <c r="I491" s="3"/>
      <c r="J491" s="6" t="e">
        <f t="shared" si="30"/>
        <v>#DIV/0!</v>
      </c>
      <c r="K491" s="6" t="e">
        <f>(VLOOKUP(G491,'Vehicle Factors'!$G$2:$J$352,2,FALSE)*J491)+((VLOOKUP(G491,'Vehicle Factors'!$G$2:$J$352,3,FALSE)*H491*25/1000)+(VLOOKUP(G491,'Vehicle Factors'!$G$2:$J$352,4,FALSE)*H491*298/1000))</f>
        <v>#N/A</v>
      </c>
      <c r="L491" s="6" t="e">
        <f t="shared" si="31"/>
        <v>#N/A</v>
      </c>
    </row>
    <row r="492" spans="1:12">
      <c r="A492" s="3"/>
      <c r="B492" s="3"/>
      <c r="C492" s="3"/>
      <c r="D492" s="4"/>
      <c r="E492" s="4"/>
      <c r="F492" s="10" t="str">
        <f t="shared" si="32"/>
        <v xml:space="preserve"> </v>
      </c>
      <c r="G492" s="10" t="str">
        <f t="shared" si="33"/>
        <v xml:space="preserve">  </v>
      </c>
      <c r="H492" s="3"/>
      <c r="I492" s="3"/>
      <c r="J492" s="6" t="e">
        <f t="shared" si="30"/>
        <v>#DIV/0!</v>
      </c>
      <c r="K492" s="6" t="e">
        <f>(VLOOKUP(G492,'Vehicle Factors'!$G$2:$J$352,2,FALSE)*J492)+((VLOOKUP(G492,'Vehicle Factors'!$G$2:$J$352,3,FALSE)*H492*25/1000)+(VLOOKUP(G492,'Vehicle Factors'!$G$2:$J$352,4,FALSE)*H492*298/1000))</f>
        <v>#N/A</v>
      </c>
      <c r="L492" s="6" t="e">
        <f t="shared" si="31"/>
        <v>#N/A</v>
      </c>
    </row>
    <row r="493" spans="1:12">
      <c r="A493" s="3"/>
      <c r="B493" s="3"/>
      <c r="C493" s="3"/>
      <c r="D493" s="4"/>
      <c r="E493" s="4"/>
      <c r="F493" s="10" t="str">
        <f t="shared" si="32"/>
        <v xml:space="preserve"> </v>
      </c>
      <c r="G493" s="10" t="str">
        <f t="shared" si="33"/>
        <v xml:space="preserve">  </v>
      </c>
      <c r="H493" s="3"/>
      <c r="I493" s="3"/>
      <c r="J493" s="6" t="e">
        <f t="shared" si="30"/>
        <v>#DIV/0!</v>
      </c>
      <c r="K493" s="6" t="e">
        <f>(VLOOKUP(G493,'Vehicle Factors'!$G$2:$J$352,2,FALSE)*J493)+((VLOOKUP(G493,'Vehicle Factors'!$G$2:$J$352,3,FALSE)*H493*25/1000)+(VLOOKUP(G493,'Vehicle Factors'!$G$2:$J$352,4,FALSE)*H493*298/1000))</f>
        <v>#N/A</v>
      </c>
      <c r="L493" s="6" t="e">
        <f t="shared" si="31"/>
        <v>#N/A</v>
      </c>
    </row>
    <row r="494" spans="1:12">
      <c r="A494" s="3"/>
      <c r="B494" s="3"/>
      <c r="C494" s="3"/>
      <c r="D494" s="4"/>
      <c r="E494" s="4"/>
      <c r="F494" s="10" t="str">
        <f t="shared" si="32"/>
        <v xml:space="preserve"> </v>
      </c>
      <c r="G494" s="10" t="str">
        <f t="shared" si="33"/>
        <v xml:space="preserve">  </v>
      </c>
      <c r="H494" s="3"/>
      <c r="I494" s="3"/>
      <c r="J494" s="6" t="e">
        <f t="shared" si="30"/>
        <v>#DIV/0!</v>
      </c>
      <c r="K494" s="6" t="e">
        <f>(VLOOKUP(G494,'Vehicle Factors'!$G$2:$J$352,2,FALSE)*J494)+((VLOOKUP(G494,'Vehicle Factors'!$G$2:$J$352,3,FALSE)*H494*25/1000)+(VLOOKUP(G494,'Vehicle Factors'!$G$2:$J$352,4,FALSE)*H494*298/1000))</f>
        <v>#N/A</v>
      </c>
      <c r="L494" s="6" t="e">
        <f t="shared" si="31"/>
        <v>#N/A</v>
      </c>
    </row>
    <row r="495" spans="1:12">
      <c r="A495" s="3"/>
      <c r="B495" s="3"/>
      <c r="C495" s="3"/>
      <c r="D495" s="4"/>
      <c r="E495" s="4"/>
      <c r="F495" s="10" t="str">
        <f t="shared" si="32"/>
        <v xml:space="preserve"> </v>
      </c>
      <c r="G495" s="10" t="str">
        <f t="shared" si="33"/>
        <v xml:space="preserve">  </v>
      </c>
      <c r="H495" s="3"/>
      <c r="I495" s="3"/>
      <c r="J495" s="6" t="e">
        <f t="shared" si="30"/>
        <v>#DIV/0!</v>
      </c>
      <c r="K495" s="6" t="e">
        <f>(VLOOKUP(G495,'Vehicle Factors'!$G$2:$J$352,2,FALSE)*J495)+((VLOOKUP(G495,'Vehicle Factors'!$G$2:$J$352,3,FALSE)*H495*25/1000)+(VLOOKUP(G495,'Vehicle Factors'!$G$2:$J$352,4,FALSE)*H495*298/1000))</f>
        <v>#N/A</v>
      </c>
      <c r="L495" s="6" t="e">
        <f t="shared" si="31"/>
        <v>#N/A</v>
      </c>
    </row>
    <row r="496" spans="1:12">
      <c r="A496" s="3"/>
      <c r="B496" s="3"/>
      <c r="C496" s="3"/>
      <c r="D496" s="4"/>
      <c r="E496" s="4"/>
      <c r="F496" s="10" t="str">
        <f t="shared" si="32"/>
        <v xml:space="preserve"> </v>
      </c>
      <c r="G496" s="10" t="str">
        <f t="shared" si="33"/>
        <v xml:space="preserve">  </v>
      </c>
      <c r="H496" s="3"/>
      <c r="I496" s="3"/>
      <c r="J496" s="6" t="e">
        <f t="shared" si="30"/>
        <v>#DIV/0!</v>
      </c>
      <c r="K496" s="6" t="e">
        <f>(VLOOKUP(G496,'Vehicle Factors'!$G$2:$J$352,2,FALSE)*J496)+((VLOOKUP(G496,'Vehicle Factors'!$G$2:$J$352,3,FALSE)*H496*25/1000)+(VLOOKUP(G496,'Vehicle Factors'!$G$2:$J$352,4,FALSE)*H496*298/1000))</f>
        <v>#N/A</v>
      </c>
      <c r="L496" s="6" t="e">
        <f t="shared" si="31"/>
        <v>#N/A</v>
      </c>
    </row>
    <row r="497" spans="1:12">
      <c r="A497" s="3"/>
      <c r="B497" s="3"/>
      <c r="C497" s="3"/>
      <c r="D497" s="4"/>
      <c r="E497" s="4"/>
      <c r="F497" s="10" t="str">
        <f t="shared" si="32"/>
        <v xml:space="preserve"> </v>
      </c>
      <c r="G497" s="10" t="str">
        <f t="shared" si="33"/>
        <v xml:space="preserve">  </v>
      </c>
      <c r="H497" s="3"/>
      <c r="I497" s="3"/>
      <c r="J497" s="6" t="e">
        <f t="shared" si="30"/>
        <v>#DIV/0!</v>
      </c>
      <c r="K497" s="6" t="e">
        <f>(VLOOKUP(G497,'Vehicle Factors'!$G$2:$J$352,2,FALSE)*J497)+((VLOOKUP(G497,'Vehicle Factors'!$G$2:$J$352,3,FALSE)*H497*25/1000)+(VLOOKUP(G497,'Vehicle Factors'!$G$2:$J$352,4,FALSE)*H497*298/1000))</f>
        <v>#N/A</v>
      </c>
      <c r="L497" s="6" t="e">
        <f t="shared" si="31"/>
        <v>#N/A</v>
      </c>
    </row>
    <row r="498" spans="1:12">
      <c r="A498" s="3"/>
      <c r="B498" s="3"/>
      <c r="C498" s="3"/>
      <c r="D498" s="4"/>
      <c r="E498" s="4"/>
      <c r="F498" s="10" t="str">
        <f t="shared" si="32"/>
        <v xml:space="preserve"> </v>
      </c>
      <c r="G498" s="10" t="str">
        <f t="shared" si="33"/>
        <v xml:space="preserve">  </v>
      </c>
      <c r="H498" s="3"/>
      <c r="I498" s="3"/>
      <c r="J498" s="6" t="e">
        <f t="shared" si="30"/>
        <v>#DIV/0!</v>
      </c>
      <c r="K498" s="6" t="e">
        <f>(VLOOKUP(G498,'Vehicle Factors'!$G$2:$J$352,2,FALSE)*J498)+((VLOOKUP(G498,'Vehicle Factors'!$G$2:$J$352,3,FALSE)*H498*25/1000)+(VLOOKUP(G498,'Vehicle Factors'!$G$2:$J$352,4,FALSE)*H498*298/1000))</f>
        <v>#N/A</v>
      </c>
      <c r="L498" s="6" t="e">
        <f t="shared" si="31"/>
        <v>#N/A</v>
      </c>
    </row>
    <row r="499" spans="1:12">
      <c r="A499" s="3"/>
      <c r="B499" s="3"/>
      <c r="C499" s="3"/>
      <c r="D499" s="4"/>
      <c r="E499" s="4"/>
      <c r="F499" s="10" t="str">
        <f t="shared" si="32"/>
        <v xml:space="preserve"> </v>
      </c>
      <c r="G499" s="10" t="str">
        <f t="shared" si="33"/>
        <v xml:space="preserve">  </v>
      </c>
      <c r="H499" s="3"/>
      <c r="I499" s="3"/>
      <c r="J499" s="6" t="e">
        <f t="shared" si="30"/>
        <v>#DIV/0!</v>
      </c>
      <c r="K499" s="6" t="e">
        <f>(VLOOKUP(G499,'Vehicle Factors'!$G$2:$J$352,2,FALSE)*J499)+((VLOOKUP(G499,'Vehicle Factors'!$G$2:$J$352,3,FALSE)*H499*25/1000)+(VLOOKUP(G499,'Vehicle Factors'!$G$2:$J$352,4,FALSE)*H499*298/1000))</f>
        <v>#N/A</v>
      </c>
      <c r="L499" s="6" t="e">
        <f t="shared" si="31"/>
        <v>#N/A</v>
      </c>
    </row>
  </sheetData>
  <sheetProtection formatCells="0" formatColumns="0" formatRows="0"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9E2E22-DE46-4DA1-8D6C-41B4FF2FEC9B}">
          <x14:formula1>
            <xm:f>'Vehicle Factors'!$C$2:$C$3</xm:f>
          </x14:formula1>
          <xm:sqref>D2:D499</xm:sqref>
        </x14:dataValidation>
        <x14:dataValidation type="list" allowBlank="1" showInputMessage="1" showErrorMessage="1" xr:uid="{96FE3372-2494-4848-A8CA-6583CA23F9E2}">
          <x14:formula1>
            <xm:f>'Vehicle Factors'!$A$2:$A$4</xm:f>
          </x14:formula1>
          <xm:sqref>E2:E499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C440-FBB8-420C-9C06-5AA966E4D934}">
  <dimension ref="A1:K352"/>
  <sheetViews>
    <sheetView workbookViewId="0">
      <selection activeCell="K1" sqref="K1"/>
    </sheetView>
  </sheetViews>
  <sheetFormatPr defaultRowHeight="15"/>
  <cols>
    <col min="1" max="1" width="32.28515625" bestFit="1" customWidth="1"/>
    <col min="2" max="2" width="13.42578125" customWidth="1"/>
    <col min="3" max="3" width="10.28515625" bestFit="1" customWidth="1"/>
    <col min="5" max="5" width="38.5703125" bestFit="1" customWidth="1"/>
    <col min="6" max="6" width="5.28515625" bestFit="1" customWidth="1"/>
    <col min="7" max="7" width="43.140625" bestFit="1" customWidth="1"/>
    <col min="8" max="8" width="18.5703125" bestFit="1" customWidth="1"/>
    <col min="9" max="9" width="15.42578125" bestFit="1" customWidth="1"/>
    <col min="10" max="10" width="16" bestFit="1" customWidth="1"/>
    <col min="11" max="11" width="27.5703125" bestFit="1" customWidth="1"/>
  </cols>
  <sheetData>
    <row r="1" spans="1:11" ht="15.75">
      <c r="A1" s="8" t="s">
        <v>35</v>
      </c>
      <c r="C1" s="8" t="s">
        <v>34</v>
      </c>
      <c r="E1" s="8" t="s">
        <v>49</v>
      </c>
      <c r="F1" s="8" t="s">
        <v>21</v>
      </c>
      <c r="G1" s="8" t="s">
        <v>50</v>
      </c>
      <c r="H1" s="8" t="s">
        <v>51</v>
      </c>
      <c r="I1" s="8" t="s">
        <v>52</v>
      </c>
      <c r="J1" s="8" t="s">
        <v>53</v>
      </c>
      <c r="K1" s="8" t="s">
        <v>54</v>
      </c>
    </row>
    <row r="2" spans="1:11">
      <c r="A2" s="9" t="s">
        <v>45</v>
      </c>
      <c r="C2" s="9" t="s">
        <v>44</v>
      </c>
      <c r="E2" s="9" t="s">
        <v>55</v>
      </c>
      <c r="F2" s="9">
        <v>1973</v>
      </c>
      <c r="G2" s="9" t="str">
        <f>E2&amp;" "&amp;F2</f>
        <v>Gasoline Passenger Cars 1973</v>
      </c>
      <c r="H2" s="9">
        <v>8.7799999999999994</v>
      </c>
      <c r="I2" s="9">
        <v>0.1696</v>
      </c>
      <c r="J2" s="9">
        <v>1.9699999999999999E-2</v>
      </c>
      <c r="K2" s="9" t="s">
        <v>56</v>
      </c>
    </row>
    <row r="3" spans="1:11">
      <c r="A3" s="9" t="s">
        <v>57</v>
      </c>
      <c r="C3" s="9" t="s">
        <v>58</v>
      </c>
      <c r="E3" s="9" t="s">
        <v>55</v>
      </c>
      <c r="F3" s="9">
        <v>1974</v>
      </c>
      <c r="G3" s="9" t="str">
        <f t="shared" ref="G3:G53" si="0">E3&amp;" "&amp;F3</f>
        <v>Gasoline Passenger Cars 1974</v>
      </c>
      <c r="H3" s="9">
        <v>8.7799999999999994</v>
      </c>
      <c r="I3" s="9">
        <v>0.1696</v>
      </c>
      <c r="J3" s="9">
        <v>1.9699999999999999E-2</v>
      </c>
      <c r="K3" s="9" t="s">
        <v>56</v>
      </c>
    </row>
    <row r="4" spans="1:11">
      <c r="A4" s="9" t="s">
        <v>59</v>
      </c>
      <c r="E4" s="9" t="s">
        <v>55</v>
      </c>
      <c r="F4" s="9">
        <v>1975</v>
      </c>
      <c r="G4" s="9" t="str">
        <f t="shared" si="0"/>
        <v>Gasoline Passenger Cars 1975</v>
      </c>
      <c r="H4" s="9">
        <v>8.7799999999999994</v>
      </c>
      <c r="I4" s="9">
        <v>0.14230000000000001</v>
      </c>
      <c r="J4" s="9">
        <v>4.4299999999999999E-2</v>
      </c>
      <c r="K4" s="9" t="s">
        <v>56</v>
      </c>
    </row>
    <row r="5" spans="1:11">
      <c r="E5" s="9" t="s">
        <v>55</v>
      </c>
      <c r="F5" s="9">
        <v>1976</v>
      </c>
      <c r="G5" s="9" t="str">
        <f t="shared" si="0"/>
        <v>Gasoline Passenger Cars 1976</v>
      </c>
      <c r="H5" s="9">
        <v>8.7799999999999994</v>
      </c>
      <c r="I5" s="9">
        <v>0.1406</v>
      </c>
      <c r="J5" s="9">
        <v>4.58E-2</v>
      </c>
      <c r="K5" s="9" t="s">
        <v>56</v>
      </c>
    </row>
    <row r="6" spans="1:11">
      <c r="E6" s="9" t="s">
        <v>55</v>
      </c>
      <c r="F6" s="9">
        <v>1977</v>
      </c>
      <c r="G6" s="9" t="str">
        <f t="shared" si="0"/>
        <v>Gasoline Passenger Cars 1977</v>
      </c>
      <c r="H6" s="9">
        <v>8.7799999999999994</v>
      </c>
      <c r="I6" s="9">
        <v>0.1406</v>
      </c>
      <c r="J6" s="9">
        <v>4.58E-2</v>
      </c>
      <c r="K6" s="9" t="s">
        <v>56</v>
      </c>
    </row>
    <row r="7" spans="1:11">
      <c r="E7" s="9" t="s">
        <v>55</v>
      </c>
      <c r="F7" s="9">
        <v>1978</v>
      </c>
      <c r="G7" s="9" t="str">
        <f t="shared" si="0"/>
        <v>Gasoline Passenger Cars 1978</v>
      </c>
      <c r="H7" s="9">
        <v>8.7799999999999994</v>
      </c>
      <c r="I7" s="9">
        <v>0.1389</v>
      </c>
      <c r="J7" s="9">
        <v>4.7300000000000002E-2</v>
      </c>
      <c r="K7" s="9" t="s">
        <v>56</v>
      </c>
    </row>
    <row r="8" spans="1:11">
      <c r="E8" s="9" t="s">
        <v>55</v>
      </c>
      <c r="F8" s="9">
        <v>1979</v>
      </c>
      <c r="G8" s="9" t="str">
        <f t="shared" si="0"/>
        <v>Gasoline Passenger Cars 1979</v>
      </c>
      <c r="H8" s="9">
        <v>8.7799999999999994</v>
      </c>
      <c r="I8" s="9">
        <v>0.1389</v>
      </c>
      <c r="J8" s="9">
        <v>4.7300000000000002E-2</v>
      </c>
      <c r="K8" s="9" t="s">
        <v>56</v>
      </c>
    </row>
    <row r="9" spans="1:11">
      <c r="E9" s="9" t="s">
        <v>55</v>
      </c>
      <c r="F9" s="9">
        <v>1980</v>
      </c>
      <c r="G9" s="9" t="str">
        <f t="shared" si="0"/>
        <v>Gasoline Passenger Cars 1980</v>
      </c>
      <c r="H9" s="9">
        <v>8.7799999999999994</v>
      </c>
      <c r="I9" s="9">
        <v>0.1326</v>
      </c>
      <c r="J9" s="9">
        <v>4.99E-2</v>
      </c>
      <c r="K9" s="9" t="s">
        <v>56</v>
      </c>
    </row>
    <row r="10" spans="1:11">
      <c r="E10" s="9" t="s">
        <v>55</v>
      </c>
      <c r="F10" s="9">
        <v>1981</v>
      </c>
      <c r="G10" s="9" t="str">
        <f t="shared" si="0"/>
        <v>Gasoline Passenger Cars 1981</v>
      </c>
      <c r="H10" s="9">
        <v>8.7799999999999994</v>
      </c>
      <c r="I10" s="9">
        <v>8.0199999999999994E-2</v>
      </c>
      <c r="J10" s="9">
        <v>6.2600000000000003E-2</v>
      </c>
      <c r="K10" s="9" t="s">
        <v>56</v>
      </c>
    </row>
    <row r="11" spans="1:11">
      <c r="E11" s="9" t="s">
        <v>55</v>
      </c>
      <c r="F11" s="9">
        <v>1982</v>
      </c>
      <c r="G11" s="9" t="str">
        <f t="shared" si="0"/>
        <v>Gasoline Passenger Cars 1982</v>
      </c>
      <c r="H11" s="9">
        <v>8.7799999999999994</v>
      </c>
      <c r="I11" s="9">
        <v>7.9500000000000001E-2</v>
      </c>
      <c r="J11" s="9">
        <v>6.2700000000000006E-2</v>
      </c>
      <c r="K11" s="9" t="s">
        <v>56</v>
      </c>
    </row>
    <row r="12" spans="1:11">
      <c r="E12" s="9" t="s">
        <v>55</v>
      </c>
      <c r="F12" s="9">
        <v>1983</v>
      </c>
      <c r="G12" s="9" t="str">
        <f t="shared" si="0"/>
        <v>Gasoline Passenger Cars 1983</v>
      </c>
      <c r="H12" s="9">
        <v>8.7799999999999994</v>
      </c>
      <c r="I12" s="9">
        <v>7.8200000000000006E-2</v>
      </c>
      <c r="J12" s="9">
        <v>6.3E-2</v>
      </c>
      <c r="K12" s="9" t="s">
        <v>56</v>
      </c>
    </row>
    <row r="13" spans="1:11">
      <c r="E13" s="9" t="s">
        <v>55</v>
      </c>
      <c r="F13" s="9">
        <v>1984</v>
      </c>
      <c r="G13" s="9" t="str">
        <f t="shared" si="0"/>
        <v>Gasoline Passenger Cars 1984</v>
      </c>
      <c r="H13" s="9">
        <v>8.7799999999999994</v>
      </c>
      <c r="I13" s="9">
        <v>7.0400000000000004E-2</v>
      </c>
      <c r="J13" s="9">
        <v>6.4699999999999994E-2</v>
      </c>
      <c r="K13" s="9" t="s">
        <v>56</v>
      </c>
    </row>
    <row r="14" spans="1:11">
      <c r="E14" s="9" t="s">
        <v>55</v>
      </c>
      <c r="F14" s="9">
        <v>1985</v>
      </c>
      <c r="G14" s="9" t="str">
        <f t="shared" si="0"/>
        <v>Gasoline Passenger Cars 1985</v>
      </c>
      <c r="H14" s="9">
        <v>8.7799999999999994</v>
      </c>
      <c r="I14" s="9">
        <v>7.0400000000000004E-2</v>
      </c>
      <c r="J14" s="9">
        <v>6.4699999999999994E-2</v>
      </c>
      <c r="K14" s="9" t="s">
        <v>56</v>
      </c>
    </row>
    <row r="15" spans="1:11">
      <c r="E15" s="9" t="s">
        <v>55</v>
      </c>
      <c r="F15" s="9">
        <v>1986</v>
      </c>
      <c r="G15" s="9" t="str">
        <f t="shared" si="0"/>
        <v>Gasoline Passenger Cars 1986</v>
      </c>
      <c r="H15" s="9">
        <v>8.7799999999999994</v>
      </c>
      <c r="I15" s="9">
        <v>7.0400000000000004E-2</v>
      </c>
      <c r="J15" s="9">
        <v>6.4699999999999994E-2</v>
      </c>
      <c r="K15" s="9" t="s">
        <v>56</v>
      </c>
    </row>
    <row r="16" spans="1:11">
      <c r="E16" s="9" t="s">
        <v>55</v>
      </c>
      <c r="F16" s="9">
        <v>1987</v>
      </c>
      <c r="G16" s="9" t="str">
        <f t="shared" si="0"/>
        <v>Gasoline Passenger Cars 1987</v>
      </c>
      <c r="H16" s="9">
        <v>8.7799999999999994</v>
      </c>
      <c r="I16" s="9">
        <v>7.0400000000000004E-2</v>
      </c>
      <c r="J16" s="9">
        <v>6.4699999999999994E-2</v>
      </c>
      <c r="K16" s="9" t="s">
        <v>56</v>
      </c>
    </row>
    <row r="17" spans="5:11">
      <c r="E17" s="9" t="s">
        <v>55</v>
      </c>
      <c r="F17" s="9">
        <v>1988</v>
      </c>
      <c r="G17" s="9" t="str">
        <f t="shared" si="0"/>
        <v>Gasoline Passenger Cars 1988</v>
      </c>
      <c r="H17" s="9">
        <v>8.7799999999999994</v>
      </c>
      <c r="I17" s="9">
        <v>7.0400000000000004E-2</v>
      </c>
      <c r="J17" s="9">
        <v>6.4699999999999994E-2</v>
      </c>
      <c r="K17" s="9" t="s">
        <v>56</v>
      </c>
    </row>
    <row r="18" spans="5:11">
      <c r="E18" s="9" t="s">
        <v>55</v>
      </c>
      <c r="F18" s="9">
        <v>1989</v>
      </c>
      <c r="G18" s="9" t="str">
        <f t="shared" si="0"/>
        <v>Gasoline Passenger Cars 1989</v>
      </c>
      <c r="H18" s="9">
        <v>8.7799999999999994</v>
      </c>
      <c r="I18" s="9">
        <v>7.0400000000000004E-2</v>
      </c>
      <c r="J18" s="9">
        <v>6.4699999999999994E-2</v>
      </c>
      <c r="K18" s="9" t="s">
        <v>56</v>
      </c>
    </row>
    <row r="19" spans="5:11">
      <c r="E19" s="9" t="s">
        <v>55</v>
      </c>
      <c r="F19" s="9">
        <v>1990</v>
      </c>
      <c r="G19" s="9" t="str">
        <f t="shared" si="0"/>
        <v>Gasoline Passenger Cars 1990</v>
      </c>
      <c r="H19" s="9">
        <v>8.7799999999999994</v>
      </c>
      <c r="I19" s="9">
        <v>7.0400000000000004E-2</v>
      </c>
      <c r="J19" s="9">
        <v>6.4699999999999994E-2</v>
      </c>
      <c r="K19" s="9" t="s">
        <v>56</v>
      </c>
    </row>
    <row r="20" spans="5:11">
      <c r="E20" s="9" t="s">
        <v>55</v>
      </c>
      <c r="F20" s="9">
        <v>1991</v>
      </c>
      <c r="G20" s="9" t="str">
        <f t="shared" si="0"/>
        <v>Gasoline Passenger Cars 1991</v>
      </c>
      <c r="H20" s="9">
        <v>8.7799999999999994</v>
      </c>
      <c r="I20" s="9">
        <v>7.0400000000000004E-2</v>
      </c>
      <c r="J20" s="9">
        <v>6.4699999999999994E-2</v>
      </c>
      <c r="K20" s="9" t="s">
        <v>56</v>
      </c>
    </row>
    <row r="21" spans="5:11">
      <c r="E21" s="9" t="s">
        <v>55</v>
      </c>
      <c r="F21" s="9">
        <v>1992</v>
      </c>
      <c r="G21" s="9" t="str">
        <f t="shared" si="0"/>
        <v>Gasoline Passenger Cars 1992</v>
      </c>
      <c r="H21" s="9">
        <v>8.7799999999999994</v>
      </c>
      <c r="I21" s="9">
        <v>7.0400000000000004E-2</v>
      </c>
      <c r="J21" s="9">
        <v>6.4699999999999994E-2</v>
      </c>
      <c r="K21" s="9" t="s">
        <v>56</v>
      </c>
    </row>
    <row r="22" spans="5:11">
      <c r="E22" s="9" t="s">
        <v>55</v>
      </c>
      <c r="F22" s="9">
        <v>1993</v>
      </c>
      <c r="G22" s="9" t="str">
        <f t="shared" si="0"/>
        <v>Gasoline Passenger Cars 1993</v>
      </c>
      <c r="H22" s="9">
        <v>8.7799999999999994</v>
      </c>
      <c r="I22" s="9">
        <v>7.0400000000000004E-2</v>
      </c>
      <c r="J22" s="9">
        <v>6.4699999999999994E-2</v>
      </c>
      <c r="K22" s="9" t="s">
        <v>56</v>
      </c>
    </row>
    <row r="23" spans="5:11">
      <c r="E23" s="9" t="s">
        <v>55</v>
      </c>
      <c r="F23" s="9">
        <v>1994</v>
      </c>
      <c r="G23" s="9" t="str">
        <f t="shared" si="0"/>
        <v>Gasoline Passenger Cars 1994</v>
      </c>
      <c r="H23" s="9">
        <v>8.7799999999999994</v>
      </c>
      <c r="I23" s="9">
        <v>6.1699999999999998E-2</v>
      </c>
      <c r="J23" s="9">
        <v>6.0299999999999999E-2</v>
      </c>
      <c r="K23" s="9" t="s">
        <v>56</v>
      </c>
    </row>
    <row r="24" spans="5:11">
      <c r="E24" s="9" t="s">
        <v>55</v>
      </c>
      <c r="F24" s="9">
        <v>1995</v>
      </c>
      <c r="G24" s="9" t="str">
        <f t="shared" si="0"/>
        <v>Gasoline Passenger Cars 1995</v>
      </c>
      <c r="H24" s="9">
        <v>8.7799999999999994</v>
      </c>
      <c r="I24" s="9">
        <v>5.3100000000000001E-2</v>
      </c>
      <c r="J24" s="9">
        <v>5.6000000000000001E-2</v>
      </c>
      <c r="K24" s="9" t="s">
        <v>56</v>
      </c>
    </row>
    <row r="25" spans="5:11">
      <c r="E25" s="9" t="s">
        <v>55</v>
      </c>
      <c r="F25" s="9">
        <v>1996</v>
      </c>
      <c r="G25" s="9" t="str">
        <f t="shared" si="0"/>
        <v>Gasoline Passenger Cars 1996</v>
      </c>
      <c r="H25" s="9">
        <v>8.7799999999999994</v>
      </c>
      <c r="I25" s="9">
        <v>4.3400000000000001E-2</v>
      </c>
      <c r="J25" s="9">
        <v>5.0299999999999997E-2</v>
      </c>
      <c r="K25" s="9" t="s">
        <v>56</v>
      </c>
    </row>
    <row r="26" spans="5:11">
      <c r="E26" s="9" t="s">
        <v>55</v>
      </c>
      <c r="F26" s="9">
        <v>1997</v>
      </c>
      <c r="G26" s="9" t="str">
        <f t="shared" si="0"/>
        <v>Gasoline Passenger Cars 1997</v>
      </c>
      <c r="H26" s="9">
        <v>8.7799999999999994</v>
      </c>
      <c r="I26" s="9">
        <v>3.3700000000000001E-2</v>
      </c>
      <c r="J26" s="9">
        <v>4.4600000000000001E-2</v>
      </c>
      <c r="K26" s="9" t="s">
        <v>56</v>
      </c>
    </row>
    <row r="27" spans="5:11">
      <c r="E27" s="9" t="s">
        <v>55</v>
      </c>
      <c r="F27" s="9">
        <v>1998</v>
      </c>
      <c r="G27" s="9" t="str">
        <f t="shared" si="0"/>
        <v>Gasoline Passenger Cars 1998</v>
      </c>
      <c r="H27" s="9">
        <v>8.7799999999999994</v>
      </c>
      <c r="I27" s="9">
        <v>2.4E-2</v>
      </c>
      <c r="J27" s="9">
        <v>3.8899999999999997E-2</v>
      </c>
      <c r="K27" s="9" t="s">
        <v>56</v>
      </c>
    </row>
    <row r="28" spans="5:11">
      <c r="E28" s="9" t="s">
        <v>55</v>
      </c>
      <c r="F28" s="9">
        <v>1999</v>
      </c>
      <c r="G28" s="9" t="str">
        <f t="shared" si="0"/>
        <v>Gasoline Passenger Cars 1999</v>
      </c>
      <c r="H28" s="9">
        <v>8.7799999999999994</v>
      </c>
      <c r="I28" s="9">
        <v>2.1499999999999998E-2</v>
      </c>
      <c r="J28" s="9">
        <v>3.5499999999999997E-2</v>
      </c>
      <c r="K28" s="9" t="s">
        <v>56</v>
      </c>
    </row>
    <row r="29" spans="5:11">
      <c r="E29" s="9" t="s">
        <v>55</v>
      </c>
      <c r="F29" s="9">
        <v>2000</v>
      </c>
      <c r="G29" s="9" t="str">
        <f t="shared" si="0"/>
        <v>Gasoline Passenger Cars 2000</v>
      </c>
      <c r="H29" s="9">
        <v>8.7799999999999994</v>
      </c>
      <c r="I29" s="9">
        <v>1.7500000000000002E-2</v>
      </c>
      <c r="J29" s="9">
        <v>3.04E-2</v>
      </c>
      <c r="K29" s="9" t="s">
        <v>56</v>
      </c>
    </row>
    <row r="30" spans="5:11">
      <c r="E30" s="9" t="s">
        <v>55</v>
      </c>
      <c r="F30" s="9">
        <v>2001</v>
      </c>
      <c r="G30" s="9" t="str">
        <f t="shared" si="0"/>
        <v>Gasoline Passenger Cars 2001</v>
      </c>
      <c r="H30" s="9">
        <v>8.7799999999999994</v>
      </c>
      <c r="I30" s="9">
        <v>1.0500000000000001E-2</v>
      </c>
      <c r="J30" s="9">
        <v>2.12E-2</v>
      </c>
      <c r="K30" s="9" t="s">
        <v>56</v>
      </c>
    </row>
    <row r="31" spans="5:11">
      <c r="E31" s="9" t="s">
        <v>55</v>
      </c>
      <c r="F31" s="9">
        <v>2002</v>
      </c>
      <c r="G31" s="9" t="str">
        <f t="shared" si="0"/>
        <v>Gasoline Passenger Cars 2002</v>
      </c>
      <c r="H31" s="9">
        <v>8.7799999999999994</v>
      </c>
      <c r="I31" s="9">
        <v>1.0200000000000001E-2</v>
      </c>
      <c r="J31" s="9">
        <v>2.07E-2</v>
      </c>
      <c r="K31" s="9" t="s">
        <v>56</v>
      </c>
    </row>
    <row r="32" spans="5:11">
      <c r="E32" s="9" t="s">
        <v>55</v>
      </c>
      <c r="F32" s="9">
        <v>2003</v>
      </c>
      <c r="G32" s="9" t="str">
        <f t="shared" si="0"/>
        <v>Gasoline Passenger Cars 2003</v>
      </c>
      <c r="H32" s="9">
        <v>8.7799999999999994</v>
      </c>
      <c r="I32" s="9">
        <v>9.4999999999999998E-3</v>
      </c>
      <c r="J32" s="9">
        <v>1.8100000000000002E-2</v>
      </c>
      <c r="K32" s="9" t="s">
        <v>56</v>
      </c>
    </row>
    <row r="33" spans="5:11">
      <c r="E33" s="9" t="s">
        <v>55</v>
      </c>
      <c r="F33" s="9">
        <v>2004</v>
      </c>
      <c r="G33" s="9" t="str">
        <f t="shared" si="0"/>
        <v>Gasoline Passenger Cars 2004</v>
      </c>
      <c r="H33" s="9">
        <v>8.7799999999999994</v>
      </c>
      <c r="I33" s="9">
        <v>7.7999999999999996E-3</v>
      </c>
      <c r="J33" s="9">
        <v>8.5000000000000006E-3</v>
      </c>
      <c r="K33" s="9" t="s">
        <v>56</v>
      </c>
    </row>
    <row r="34" spans="5:11">
      <c r="E34" s="9" t="s">
        <v>55</v>
      </c>
      <c r="F34" s="9">
        <v>2005</v>
      </c>
      <c r="G34" s="9" t="str">
        <f t="shared" si="0"/>
        <v>Gasoline Passenger Cars 2005</v>
      </c>
      <c r="H34" s="9">
        <v>8.7799999999999994</v>
      </c>
      <c r="I34" s="9">
        <v>7.4999999999999997E-3</v>
      </c>
      <c r="J34" s="9">
        <v>6.7000000000000002E-3</v>
      </c>
      <c r="K34" s="9" t="s">
        <v>56</v>
      </c>
    </row>
    <row r="35" spans="5:11">
      <c r="E35" s="9" t="s">
        <v>55</v>
      </c>
      <c r="F35" s="9">
        <v>2006</v>
      </c>
      <c r="G35" s="9" t="str">
        <f t="shared" si="0"/>
        <v>Gasoline Passenger Cars 2006</v>
      </c>
      <c r="H35" s="9">
        <v>8.7799999999999994</v>
      </c>
      <c r="I35" s="9">
        <v>7.6E-3</v>
      </c>
      <c r="J35" s="9">
        <v>7.4999999999999997E-3</v>
      </c>
      <c r="K35" s="9" t="s">
        <v>56</v>
      </c>
    </row>
    <row r="36" spans="5:11">
      <c r="E36" s="9" t="s">
        <v>55</v>
      </c>
      <c r="F36" s="9">
        <v>2007</v>
      </c>
      <c r="G36" s="9" t="str">
        <f t="shared" si="0"/>
        <v>Gasoline Passenger Cars 2007</v>
      </c>
      <c r="H36" s="9">
        <v>8.7799999999999994</v>
      </c>
      <c r="I36" s="9">
        <v>7.1999999999999998E-3</v>
      </c>
      <c r="J36" s="9">
        <v>5.1999999999999998E-3</v>
      </c>
      <c r="K36" s="9" t="s">
        <v>56</v>
      </c>
    </row>
    <row r="37" spans="5:11">
      <c r="E37" s="9" t="s">
        <v>55</v>
      </c>
      <c r="F37" s="9">
        <v>2008</v>
      </c>
      <c r="G37" s="9" t="str">
        <f t="shared" si="0"/>
        <v>Gasoline Passenger Cars 2008</v>
      </c>
      <c r="H37" s="9">
        <v>8.7799999999999994</v>
      </c>
      <c r="I37" s="9">
        <v>7.1999999999999998E-3</v>
      </c>
      <c r="J37" s="9">
        <v>4.8999999999999998E-3</v>
      </c>
      <c r="K37" s="9" t="s">
        <v>56</v>
      </c>
    </row>
    <row r="38" spans="5:11">
      <c r="E38" s="9" t="s">
        <v>55</v>
      </c>
      <c r="F38" s="9">
        <v>2009</v>
      </c>
      <c r="G38" s="9" t="str">
        <f t="shared" si="0"/>
        <v>Gasoline Passenger Cars 2009</v>
      </c>
      <c r="H38" s="9">
        <v>8.7799999999999994</v>
      </c>
      <c r="I38" s="9">
        <v>7.1000000000000004E-3</v>
      </c>
      <c r="J38" s="9">
        <v>4.5999999999999999E-3</v>
      </c>
      <c r="K38" s="9" t="s">
        <v>56</v>
      </c>
    </row>
    <row r="39" spans="5:11">
      <c r="E39" s="9" t="s">
        <v>55</v>
      </c>
      <c r="F39" s="9">
        <v>2010</v>
      </c>
      <c r="G39" s="9" t="str">
        <f t="shared" si="0"/>
        <v>Gasoline Passenger Cars 2010</v>
      </c>
      <c r="H39" s="9">
        <v>8.7799999999999994</v>
      </c>
      <c r="I39" s="9">
        <v>7.1000000000000004E-3</v>
      </c>
      <c r="J39" s="9">
        <v>4.5999999999999999E-3</v>
      </c>
      <c r="K39" s="9" t="s">
        <v>56</v>
      </c>
    </row>
    <row r="40" spans="5:11">
      <c r="E40" s="9" t="s">
        <v>55</v>
      </c>
      <c r="F40" s="9">
        <v>2011</v>
      </c>
      <c r="G40" s="9" t="str">
        <f t="shared" si="0"/>
        <v>Gasoline Passenger Cars 2011</v>
      </c>
      <c r="H40" s="9">
        <v>8.7799999999999994</v>
      </c>
      <c r="I40" s="9">
        <v>7.1000000000000004E-3</v>
      </c>
      <c r="J40" s="9">
        <v>4.5999999999999999E-3</v>
      </c>
      <c r="K40" s="9" t="s">
        <v>56</v>
      </c>
    </row>
    <row r="41" spans="5:11">
      <c r="E41" s="9" t="s">
        <v>55</v>
      </c>
      <c r="F41" s="9">
        <v>2012</v>
      </c>
      <c r="G41" s="9" t="str">
        <f t="shared" si="0"/>
        <v>Gasoline Passenger Cars 2012</v>
      </c>
      <c r="H41" s="9">
        <v>8.7799999999999994</v>
      </c>
      <c r="I41" s="9">
        <v>7.1000000000000004E-3</v>
      </c>
      <c r="J41" s="9">
        <v>4.5999999999999999E-3</v>
      </c>
      <c r="K41" s="9" t="s">
        <v>56</v>
      </c>
    </row>
    <row r="42" spans="5:11">
      <c r="E42" s="9" t="s">
        <v>55</v>
      </c>
      <c r="F42" s="9">
        <v>2013</v>
      </c>
      <c r="G42" s="9" t="str">
        <f t="shared" si="0"/>
        <v>Gasoline Passenger Cars 2013</v>
      </c>
      <c r="H42" s="9">
        <v>8.7799999999999994</v>
      </c>
      <c r="I42" s="9">
        <v>7.1000000000000004E-3</v>
      </c>
      <c r="J42" s="9">
        <v>4.5999999999999999E-3</v>
      </c>
      <c r="K42" s="9" t="s">
        <v>56</v>
      </c>
    </row>
    <row r="43" spans="5:11">
      <c r="E43" s="9" t="s">
        <v>55</v>
      </c>
      <c r="F43" s="9">
        <v>2014</v>
      </c>
      <c r="G43" s="9" t="str">
        <f t="shared" si="0"/>
        <v>Gasoline Passenger Cars 2014</v>
      </c>
      <c r="H43" s="9">
        <v>8.7799999999999994</v>
      </c>
      <c r="I43" s="9">
        <v>7.1000000000000004E-3</v>
      </c>
      <c r="J43" s="9">
        <v>4.5999999999999999E-3</v>
      </c>
      <c r="K43" s="9" t="s">
        <v>56</v>
      </c>
    </row>
    <row r="44" spans="5:11">
      <c r="E44" s="9" t="s">
        <v>55</v>
      </c>
      <c r="F44" s="9">
        <v>2015</v>
      </c>
      <c r="G44" s="9" t="str">
        <f t="shared" si="0"/>
        <v>Gasoline Passenger Cars 2015</v>
      </c>
      <c r="H44" s="9">
        <v>8.7799999999999994</v>
      </c>
      <c r="I44" s="9">
        <v>6.7999999999999996E-3</v>
      </c>
      <c r="J44" s="9">
        <v>4.1999999999999997E-3</v>
      </c>
      <c r="K44" s="9" t="s">
        <v>56</v>
      </c>
    </row>
    <row r="45" spans="5:11">
      <c r="E45" s="9" t="s">
        <v>55</v>
      </c>
      <c r="F45" s="9">
        <v>2016</v>
      </c>
      <c r="G45" s="9" t="str">
        <f t="shared" si="0"/>
        <v>Gasoline Passenger Cars 2016</v>
      </c>
      <c r="H45" s="9">
        <v>8.7799999999999994</v>
      </c>
      <c r="I45" s="9">
        <v>6.4999999999999997E-3</v>
      </c>
      <c r="J45" s="9">
        <v>3.8E-3</v>
      </c>
      <c r="K45" s="9" t="s">
        <v>56</v>
      </c>
    </row>
    <row r="46" spans="5:11">
      <c r="E46" s="9" t="s">
        <v>55</v>
      </c>
      <c r="F46" s="9">
        <v>2017</v>
      </c>
      <c r="G46" s="9" t="str">
        <f t="shared" si="0"/>
        <v>Gasoline Passenger Cars 2017</v>
      </c>
      <c r="H46" s="9">
        <v>8.7799999999999994</v>
      </c>
      <c r="I46" s="9">
        <v>5.4000000000000003E-3</v>
      </c>
      <c r="J46" s="9">
        <v>1.8E-3</v>
      </c>
      <c r="K46" s="9" t="s">
        <v>56</v>
      </c>
    </row>
    <row r="47" spans="5:11">
      <c r="E47" s="9" t="s">
        <v>55</v>
      </c>
      <c r="F47" s="9">
        <v>2018</v>
      </c>
      <c r="G47" s="9" t="str">
        <f t="shared" si="0"/>
        <v>Gasoline Passenger Cars 2018</v>
      </c>
      <c r="H47" s="9">
        <v>8.7799999999999994</v>
      </c>
      <c r="I47" s="9">
        <v>5.1999999999999998E-3</v>
      </c>
      <c r="J47" s="9">
        <v>1.6000000000000001E-3</v>
      </c>
      <c r="K47" s="9" t="s">
        <v>56</v>
      </c>
    </row>
    <row r="48" spans="5:11">
      <c r="E48" s="9" t="s">
        <v>55</v>
      </c>
      <c r="F48" s="9">
        <v>2019</v>
      </c>
      <c r="G48" s="9" t="str">
        <f t="shared" si="0"/>
        <v>Gasoline Passenger Cars 2019</v>
      </c>
      <c r="H48" s="9">
        <v>8.7799999999999994</v>
      </c>
      <c r="I48" s="9">
        <v>5.1000000000000004E-3</v>
      </c>
      <c r="J48" s="9">
        <v>1.5E-3</v>
      </c>
      <c r="K48" s="9" t="s">
        <v>56</v>
      </c>
    </row>
    <row r="49" spans="5:11">
      <c r="E49" s="9" t="s">
        <v>55</v>
      </c>
      <c r="F49" s="9">
        <v>2020</v>
      </c>
      <c r="G49" s="9" t="str">
        <f t="shared" si="0"/>
        <v>Gasoline Passenger Cars 2020</v>
      </c>
      <c r="H49" s="9">
        <v>8.7799999999999994</v>
      </c>
      <c r="I49" s="9">
        <v>5.0000000000000001E-3</v>
      </c>
      <c r="J49" s="9">
        <v>1.4E-3</v>
      </c>
      <c r="K49" s="9" t="s">
        <v>56</v>
      </c>
    </row>
    <row r="50" spans="5:11">
      <c r="E50" s="9" t="s">
        <v>55</v>
      </c>
      <c r="F50" s="9">
        <v>2021</v>
      </c>
      <c r="G50" s="9" t="str">
        <f t="shared" si="0"/>
        <v>Gasoline Passenger Cars 2021</v>
      </c>
      <c r="H50" s="9">
        <v>8.7799999999999994</v>
      </c>
      <c r="I50" s="9">
        <v>5.0000000000000001E-3</v>
      </c>
      <c r="J50" s="9">
        <v>1.4E-3</v>
      </c>
      <c r="K50" s="9" t="s">
        <v>56</v>
      </c>
    </row>
    <row r="51" spans="5:11">
      <c r="E51" s="9" t="s">
        <v>55</v>
      </c>
      <c r="F51" s="9">
        <v>2022</v>
      </c>
      <c r="G51" s="9" t="str">
        <f t="shared" si="0"/>
        <v>Gasoline Passenger Cars 2022</v>
      </c>
      <c r="H51" s="9">
        <v>8.7799999999999994</v>
      </c>
      <c r="I51" s="9">
        <v>5.0000000000000001E-3</v>
      </c>
      <c r="J51" s="9">
        <v>1.4E-3</v>
      </c>
      <c r="K51" s="9" t="s">
        <v>56</v>
      </c>
    </row>
    <row r="52" spans="5:11">
      <c r="E52" s="9" t="s">
        <v>55</v>
      </c>
      <c r="F52" s="9">
        <v>2023</v>
      </c>
      <c r="G52" s="9" t="str">
        <f t="shared" si="0"/>
        <v>Gasoline Passenger Cars 2023</v>
      </c>
      <c r="H52" s="9">
        <v>8.7799999999999994</v>
      </c>
      <c r="I52" s="9">
        <v>5.0000000000000001E-3</v>
      </c>
      <c r="J52" s="9">
        <v>1.4E-3</v>
      </c>
      <c r="K52" s="9" t="s">
        <v>56</v>
      </c>
    </row>
    <row r="53" spans="5:11">
      <c r="E53" s="9" t="s">
        <v>55</v>
      </c>
      <c r="F53" s="9">
        <v>2024</v>
      </c>
      <c r="G53" s="9" t="str">
        <f t="shared" si="0"/>
        <v>Gasoline Passenger Cars 2024</v>
      </c>
      <c r="H53" s="9">
        <v>8.7799999999999994</v>
      </c>
      <c r="I53" s="9">
        <v>5.0000000000000001E-3</v>
      </c>
      <c r="J53" s="9">
        <v>1.4E-3</v>
      </c>
      <c r="K53" s="9" t="s">
        <v>56</v>
      </c>
    </row>
    <row r="54" spans="5:11">
      <c r="E54" s="9" t="s">
        <v>60</v>
      </c>
      <c r="F54" s="9">
        <v>1973</v>
      </c>
      <c r="G54" s="9" t="str">
        <f>E54&amp;" "&amp;F54</f>
        <v>Gasoline Light-Duty Trucks 1973</v>
      </c>
      <c r="H54" s="9">
        <v>8.7799999999999994</v>
      </c>
      <c r="I54" s="9">
        <v>0.1908</v>
      </c>
      <c r="J54" s="9">
        <v>2.18E-2</v>
      </c>
      <c r="K54" s="9" t="s">
        <v>56</v>
      </c>
    </row>
    <row r="55" spans="5:11">
      <c r="E55" s="9" t="s">
        <v>60</v>
      </c>
      <c r="F55" s="9">
        <v>1974</v>
      </c>
      <c r="G55" s="9" t="str">
        <f t="shared" ref="G55:G118" si="1">E55&amp;" "&amp;F55</f>
        <v>Gasoline Light-Duty Trucks 1974</v>
      </c>
      <c r="H55" s="9">
        <v>8.7799999999999994</v>
      </c>
      <c r="I55" s="9">
        <v>0.1908</v>
      </c>
      <c r="J55" s="9">
        <v>2.18E-2</v>
      </c>
      <c r="K55" s="9" t="s">
        <v>56</v>
      </c>
    </row>
    <row r="56" spans="5:11">
      <c r="E56" s="9" t="s">
        <v>60</v>
      </c>
      <c r="F56" s="9">
        <v>1975</v>
      </c>
      <c r="G56" s="9" t="str">
        <f t="shared" si="1"/>
        <v>Gasoline Light-Duty Trucks 1975</v>
      </c>
      <c r="H56" s="9">
        <v>8.7799999999999994</v>
      </c>
      <c r="I56" s="9">
        <v>0.16339999999999999</v>
      </c>
      <c r="J56" s="9">
        <v>5.1299999999999998E-2</v>
      </c>
      <c r="K56" s="9" t="s">
        <v>56</v>
      </c>
    </row>
    <row r="57" spans="5:11">
      <c r="E57" s="9" t="s">
        <v>60</v>
      </c>
      <c r="F57" s="9">
        <v>1976</v>
      </c>
      <c r="G57" s="9" t="str">
        <f t="shared" si="1"/>
        <v>Gasoline Light-Duty Trucks 1976</v>
      </c>
      <c r="H57" s="9">
        <v>8.7799999999999994</v>
      </c>
      <c r="I57" s="9">
        <v>0.15939999999999999</v>
      </c>
      <c r="J57" s="9">
        <v>5.5500000000000001E-2</v>
      </c>
      <c r="K57" s="9" t="s">
        <v>56</v>
      </c>
    </row>
    <row r="58" spans="5:11">
      <c r="E58" s="9" t="s">
        <v>60</v>
      </c>
      <c r="F58" s="9">
        <v>1977</v>
      </c>
      <c r="G58" s="9" t="str">
        <f t="shared" si="1"/>
        <v>Gasoline Light-Duty Trucks 1977</v>
      </c>
      <c r="H58" s="9">
        <v>8.7799999999999994</v>
      </c>
      <c r="I58" s="9">
        <v>0.16139999999999999</v>
      </c>
      <c r="J58" s="9">
        <v>5.3400000000000003E-2</v>
      </c>
      <c r="K58" s="9" t="s">
        <v>56</v>
      </c>
    </row>
    <row r="59" spans="5:11">
      <c r="E59" s="9" t="s">
        <v>60</v>
      </c>
      <c r="F59" s="9">
        <v>1978</v>
      </c>
      <c r="G59" s="9" t="str">
        <f t="shared" si="1"/>
        <v>Gasoline Light-Duty Trucks 1978</v>
      </c>
      <c r="H59" s="9">
        <v>8.7799999999999994</v>
      </c>
      <c r="I59" s="9">
        <v>0.16139999999999999</v>
      </c>
      <c r="J59" s="9">
        <v>5.3400000000000003E-2</v>
      </c>
      <c r="K59" s="9" t="s">
        <v>56</v>
      </c>
    </row>
    <row r="60" spans="5:11">
      <c r="E60" s="9" t="s">
        <v>60</v>
      </c>
      <c r="F60" s="9">
        <v>1979</v>
      </c>
      <c r="G60" s="9" t="str">
        <f t="shared" si="1"/>
        <v>Gasoline Light-Duty Trucks 1979</v>
      </c>
      <c r="H60" s="9">
        <v>8.7799999999999994</v>
      </c>
      <c r="I60" s="9">
        <v>0.15939999999999999</v>
      </c>
      <c r="J60" s="9">
        <v>5.5500000000000001E-2</v>
      </c>
      <c r="K60" s="9" t="s">
        <v>56</v>
      </c>
    </row>
    <row r="61" spans="5:11">
      <c r="E61" s="9" t="s">
        <v>60</v>
      </c>
      <c r="F61" s="9">
        <v>1980</v>
      </c>
      <c r="G61" s="9" t="str">
        <f t="shared" si="1"/>
        <v>Gasoline Light-Duty Trucks 1980</v>
      </c>
      <c r="H61" s="9">
        <v>8.7799999999999994</v>
      </c>
      <c r="I61" s="9">
        <v>0.15939999999999999</v>
      </c>
      <c r="J61" s="9">
        <v>5.5500000000000001E-2</v>
      </c>
      <c r="K61" s="9" t="s">
        <v>56</v>
      </c>
    </row>
    <row r="62" spans="5:11">
      <c r="E62" s="9" t="s">
        <v>60</v>
      </c>
      <c r="F62" s="9">
        <v>1981</v>
      </c>
      <c r="G62" s="9" t="str">
        <f t="shared" si="1"/>
        <v>Gasoline Light-Duty Trucks 1981</v>
      </c>
      <c r="H62" s="9">
        <v>8.7799999999999994</v>
      </c>
      <c r="I62" s="9">
        <v>0.1479</v>
      </c>
      <c r="J62" s="9">
        <v>6.6000000000000003E-2</v>
      </c>
      <c r="K62" s="9" t="s">
        <v>56</v>
      </c>
    </row>
    <row r="63" spans="5:11">
      <c r="E63" s="9" t="s">
        <v>60</v>
      </c>
      <c r="F63" s="9">
        <v>1982</v>
      </c>
      <c r="G63" s="9" t="str">
        <f t="shared" si="1"/>
        <v>Gasoline Light-Duty Trucks 1982</v>
      </c>
      <c r="H63" s="9">
        <v>8.7799999999999994</v>
      </c>
      <c r="I63" s="9">
        <v>0.14419999999999999</v>
      </c>
      <c r="J63" s="9">
        <v>6.8099999999999994E-2</v>
      </c>
      <c r="K63" s="9" t="s">
        <v>56</v>
      </c>
    </row>
    <row r="64" spans="5:11">
      <c r="E64" s="9" t="s">
        <v>60</v>
      </c>
      <c r="F64" s="9">
        <v>1983</v>
      </c>
      <c r="G64" s="9" t="str">
        <f t="shared" si="1"/>
        <v>Gasoline Light-Duty Trucks 1983</v>
      </c>
      <c r="H64" s="9">
        <v>8.7799999999999994</v>
      </c>
      <c r="I64" s="9">
        <v>0.1368</v>
      </c>
      <c r="J64" s="9">
        <v>7.22E-2</v>
      </c>
      <c r="K64" s="9" t="s">
        <v>56</v>
      </c>
    </row>
    <row r="65" spans="5:11">
      <c r="E65" s="9" t="s">
        <v>60</v>
      </c>
      <c r="F65" s="9">
        <v>1984</v>
      </c>
      <c r="G65" s="9" t="str">
        <f t="shared" si="1"/>
        <v>Gasoline Light-Duty Trucks 1984</v>
      </c>
      <c r="H65" s="9">
        <v>8.7799999999999994</v>
      </c>
      <c r="I65" s="9">
        <v>0.12939999999999999</v>
      </c>
      <c r="J65" s="9">
        <v>7.6399999999999996E-2</v>
      </c>
      <c r="K65" s="9" t="s">
        <v>56</v>
      </c>
    </row>
    <row r="66" spans="5:11">
      <c r="E66" s="9" t="s">
        <v>60</v>
      </c>
      <c r="F66" s="9">
        <v>1985</v>
      </c>
      <c r="G66" s="9" t="str">
        <f t="shared" si="1"/>
        <v>Gasoline Light-Duty Trucks 1985</v>
      </c>
      <c r="H66" s="9">
        <v>8.7799999999999994</v>
      </c>
      <c r="I66" s="9">
        <v>0.122</v>
      </c>
      <c r="J66" s="9">
        <v>8.0600000000000005E-2</v>
      </c>
      <c r="K66" s="9" t="s">
        <v>56</v>
      </c>
    </row>
    <row r="67" spans="5:11">
      <c r="E67" s="9" t="s">
        <v>60</v>
      </c>
      <c r="F67" s="9">
        <v>1986</v>
      </c>
      <c r="G67" s="9" t="str">
        <f t="shared" si="1"/>
        <v>Gasoline Light-Duty Trucks 1986</v>
      </c>
      <c r="H67" s="9">
        <v>8.7799999999999994</v>
      </c>
      <c r="I67" s="9">
        <v>0.11459999999999999</v>
      </c>
      <c r="J67" s="9">
        <v>8.48E-2</v>
      </c>
      <c r="K67" s="9" t="s">
        <v>56</v>
      </c>
    </row>
    <row r="68" spans="5:11">
      <c r="E68" s="9" t="s">
        <v>60</v>
      </c>
      <c r="F68" s="9">
        <v>1987</v>
      </c>
      <c r="G68" s="9" t="str">
        <f t="shared" si="1"/>
        <v>Gasoline Light-Duty Trucks 1987</v>
      </c>
      <c r="H68" s="9">
        <v>8.7799999999999994</v>
      </c>
      <c r="I68" s="9">
        <v>8.1299999999999997E-2</v>
      </c>
      <c r="J68" s="9">
        <v>0.10349999999999999</v>
      </c>
      <c r="K68" s="9" t="s">
        <v>56</v>
      </c>
    </row>
    <row r="69" spans="5:11">
      <c r="E69" s="9" t="s">
        <v>60</v>
      </c>
      <c r="F69" s="9">
        <v>1988</v>
      </c>
      <c r="G69" s="9" t="str">
        <f t="shared" si="1"/>
        <v>Gasoline Light-Duty Trucks 1988</v>
      </c>
      <c r="H69" s="9">
        <v>8.7799999999999994</v>
      </c>
      <c r="I69" s="9">
        <v>8.1299999999999997E-2</v>
      </c>
      <c r="J69" s="9">
        <v>0.10349999999999999</v>
      </c>
      <c r="K69" s="9" t="s">
        <v>56</v>
      </c>
    </row>
    <row r="70" spans="5:11">
      <c r="E70" s="9" t="s">
        <v>60</v>
      </c>
      <c r="F70" s="9">
        <v>1989</v>
      </c>
      <c r="G70" s="9" t="str">
        <f t="shared" si="1"/>
        <v>Gasoline Light-Duty Trucks 1989</v>
      </c>
      <c r="H70" s="9">
        <v>8.7799999999999994</v>
      </c>
      <c r="I70" s="9">
        <v>8.1299999999999997E-2</v>
      </c>
      <c r="J70" s="9">
        <v>0.10349999999999999</v>
      </c>
      <c r="K70" s="9" t="s">
        <v>56</v>
      </c>
    </row>
    <row r="71" spans="5:11">
      <c r="E71" s="9" t="s">
        <v>60</v>
      </c>
      <c r="F71" s="9">
        <v>1990</v>
      </c>
      <c r="G71" s="9" t="str">
        <f t="shared" si="1"/>
        <v>Gasoline Light-Duty Trucks 1990</v>
      </c>
      <c r="H71" s="9">
        <v>8.7799999999999994</v>
      </c>
      <c r="I71" s="9">
        <v>8.1299999999999997E-2</v>
      </c>
      <c r="J71" s="9">
        <v>0.10349999999999999</v>
      </c>
      <c r="K71" s="9" t="s">
        <v>56</v>
      </c>
    </row>
    <row r="72" spans="5:11">
      <c r="E72" s="9" t="s">
        <v>60</v>
      </c>
      <c r="F72" s="9">
        <v>1991</v>
      </c>
      <c r="G72" s="9" t="str">
        <f t="shared" si="1"/>
        <v>Gasoline Light-Duty Trucks 1991</v>
      </c>
      <c r="H72" s="9">
        <v>8.7799999999999994</v>
      </c>
      <c r="I72" s="9">
        <v>8.1299999999999997E-2</v>
      </c>
      <c r="J72" s="9">
        <v>0.10349999999999999</v>
      </c>
      <c r="K72" s="9" t="s">
        <v>56</v>
      </c>
    </row>
    <row r="73" spans="5:11">
      <c r="E73" s="9" t="s">
        <v>60</v>
      </c>
      <c r="F73" s="9">
        <v>1992</v>
      </c>
      <c r="G73" s="9" t="str">
        <f t="shared" si="1"/>
        <v>Gasoline Light-Duty Trucks 1992</v>
      </c>
      <c r="H73" s="9">
        <v>8.7799999999999994</v>
      </c>
      <c r="I73" s="9">
        <v>8.1299999999999997E-2</v>
      </c>
      <c r="J73" s="9">
        <v>0.10349999999999999</v>
      </c>
      <c r="K73" s="9" t="s">
        <v>56</v>
      </c>
    </row>
    <row r="74" spans="5:11">
      <c r="E74" s="9" t="s">
        <v>60</v>
      </c>
      <c r="F74" s="9">
        <v>1993</v>
      </c>
      <c r="G74" s="9" t="str">
        <f t="shared" si="1"/>
        <v>Gasoline Light-Duty Trucks 1993</v>
      </c>
      <c r="H74" s="9">
        <v>8.7799999999999994</v>
      </c>
      <c r="I74" s="9">
        <v>8.1299999999999997E-2</v>
      </c>
      <c r="J74" s="9">
        <v>0.10349999999999999</v>
      </c>
      <c r="K74" s="9" t="s">
        <v>56</v>
      </c>
    </row>
    <row r="75" spans="5:11">
      <c r="E75" s="9" t="s">
        <v>60</v>
      </c>
      <c r="F75" s="9">
        <v>1994</v>
      </c>
      <c r="G75" s="9" t="str">
        <f t="shared" si="1"/>
        <v>Gasoline Light-Duty Trucks 1994</v>
      </c>
      <c r="H75" s="9">
        <v>8.7799999999999994</v>
      </c>
      <c r="I75" s="9">
        <v>6.4600000000000005E-2</v>
      </c>
      <c r="J75" s="9">
        <v>9.8199999999999996E-2</v>
      </c>
      <c r="K75" s="9" t="s">
        <v>56</v>
      </c>
    </row>
    <row r="76" spans="5:11">
      <c r="E76" s="9" t="s">
        <v>60</v>
      </c>
      <c r="F76" s="9">
        <v>1995</v>
      </c>
      <c r="G76" s="9" t="str">
        <f t="shared" si="1"/>
        <v>Gasoline Light-Duty Trucks 1995</v>
      </c>
      <c r="H76" s="9">
        <v>8.7799999999999994</v>
      </c>
      <c r="I76" s="9">
        <v>5.1700000000000003E-2</v>
      </c>
      <c r="J76" s="9">
        <v>9.0800000000000006E-2</v>
      </c>
      <c r="K76" s="9" t="s">
        <v>56</v>
      </c>
    </row>
    <row r="77" spans="5:11">
      <c r="E77" s="9" t="s">
        <v>60</v>
      </c>
      <c r="F77" s="9">
        <v>1996</v>
      </c>
      <c r="G77" s="9" t="str">
        <f t="shared" si="1"/>
        <v>Gasoline Light-Duty Trucks 1996</v>
      </c>
      <c r="H77" s="9">
        <v>8.7799999999999994</v>
      </c>
      <c r="I77" s="9">
        <v>4.5199999999999997E-2</v>
      </c>
      <c r="J77" s="9">
        <v>8.7099999999999997E-2</v>
      </c>
      <c r="K77" s="9" t="s">
        <v>56</v>
      </c>
    </row>
    <row r="78" spans="5:11">
      <c r="E78" s="9" t="s">
        <v>60</v>
      </c>
      <c r="F78" s="9">
        <v>1997</v>
      </c>
      <c r="G78" s="9" t="str">
        <f t="shared" si="1"/>
        <v>Gasoline Light-Duty Trucks 1997</v>
      </c>
      <c r="H78" s="9">
        <v>8.7799999999999994</v>
      </c>
      <c r="I78" s="9">
        <v>4.5199999999999997E-2</v>
      </c>
      <c r="J78" s="9">
        <v>8.7099999999999997E-2</v>
      </c>
      <c r="K78" s="9" t="s">
        <v>56</v>
      </c>
    </row>
    <row r="79" spans="5:11">
      <c r="E79" s="9" t="s">
        <v>60</v>
      </c>
      <c r="F79" s="9">
        <v>1998</v>
      </c>
      <c r="G79" s="9" t="str">
        <f t="shared" si="1"/>
        <v>Gasoline Light-Duty Trucks 1998</v>
      </c>
      <c r="H79" s="9">
        <v>8.7799999999999994</v>
      </c>
      <c r="I79" s="9">
        <v>4.1200000000000001E-2</v>
      </c>
      <c r="J79" s="9">
        <v>7.8700000000000006E-2</v>
      </c>
      <c r="K79" s="9" t="s">
        <v>56</v>
      </c>
    </row>
    <row r="80" spans="5:11">
      <c r="E80" s="9" t="s">
        <v>60</v>
      </c>
      <c r="F80" s="9">
        <v>1999</v>
      </c>
      <c r="G80" s="9" t="str">
        <f t="shared" si="1"/>
        <v>Gasoline Light-Duty Trucks 1999</v>
      </c>
      <c r="H80" s="9">
        <v>8.7799999999999994</v>
      </c>
      <c r="I80" s="9">
        <v>3.3300000000000003E-2</v>
      </c>
      <c r="J80" s="9">
        <v>6.1800000000000001E-2</v>
      </c>
      <c r="K80" s="9" t="s">
        <v>56</v>
      </c>
    </row>
    <row r="81" spans="5:11">
      <c r="E81" s="9" t="s">
        <v>60</v>
      </c>
      <c r="F81" s="9">
        <v>2000</v>
      </c>
      <c r="G81" s="9" t="str">
        <f t="shared" si="1"/>
        <v>Gasoline Light-Duty Trucks 2000</v>
      </c>
      <c r="H81" s="9">
        <v>8.7799999999999994</v>
      </c>
      <c r="I81" s="9">
        <v>3.4000000000000002E-2</v>
      </c>
      <c r="J81" s="9">
        <v>6.3100000000000003E-2</v>
      </c>
      <c r="K81" s="9" t="s">
        <v>56</v>
      </c>
    </row>
    <row r="82" spans="5:11">
      <c r="E82" s="9" t="s">
        <v>60</v>
      </c>
      <c r="F82" s="9">
        <v>2001</v>
      </c>
      <c r="G82" s="9" t="str">
        <f t="shared" si="1"/>
        <v>Gasoline Light-Duty Trucks 2001</v>
      </c>
      <c r="H82" s="9">
        <v>8.7799999999999994</v>
      </c>
      <c r="I82" s="9">
        <v>2.2100000000000002E-2</v>
      </c>
      <c r="J82" s="9">
        <v>3.7900000000000003E-2</v>
      </c>
      <c r="K82" s="9" t="s">
        <v>56</v>
      </c>
    </row>
    <row r="83" spans="5:11">
      <c r="E83" s="9" t="s">
        <v>60</v>
      </c>
      <c r="F83" s="9">
        <v>2002</v>
      </c>
      <c r="G83" s="9" t="str">
        <f t="shared" si="1"/>
        <v>Gasoline Light-Duty Trucks 2002</v>
      </c>
      <c r="H83" s="9">
        <v>8.7799999999999994</v>
      </c>
      <c r="I83" s="9">
        <v>2.4199999999999999E-2</v>
      </c>
      <c r="J83" s="9">
        <v>4.24E-2</v>
      </c>
      <c r="K83" s="9" t="s">
        <v>56</v>
      </c>
    </row>
    <row r="84" spans="5:11">
      <c r="E84" s="9" t="s">
        <v>60</v>
      </c>
      <c r="F84" s="9">
        <v>2003</v>
      </c>
      <c r="G84" s="9" t="str">
        <f t="shared" si="1"/>
        <v>Gasoline Light-Duty Trucks 2003</v>
      </c>
      <c r="H84" s="9">
        <v>8.7799999999999994</v>
      </c>
      <c r="I84" s="9">
        <v>2.2100000000000002E-2</v>
      </c>
      <c r="J84" s="9">
        <v>3.73E-2</v>
      </c>
      <c r="K84" s="9" t="s">
        <v>56</v>
      </c>
    </row>
    <row r="85" spans="5:11">
      <c r="E85" s="9" t="s">
        <v>60</v>
      </c>
      <c r="F85" s="9">
        <v>2004</v>
      </c>
      <c r="G85" s="9" t="str">
        <f t="shared" si="1"/>
        <v>Gasoline Light-Duty Trucks 2004</v>
      </c>
      <c r="H85" s="9">
        <v>8.7799999999999994</v>
      </c>
      <c r="I85" s="9">
        <v>1.15E-2</v>
      </c>
      <c r="J85" s="9">
        <v>8.8000000000000005E-3</v>
      </c>
      <c r="K85" s="9" t="s">
        <v>56</v>
      </c>
    </row>
    <row r="86" spans="5:11">
      <c r="E86" s="9" t="s">
        <v>60</v>
      </c>
      <c r="F86" s="9">
        <v>2005</v>
      </c>
      <c r="G86" s="9" t="str">
        <f t="shared" si="1"/>
        <v>Gasoline Light-Duty Trucks 2005</v>
      </c>
      <c r="H86" s="9">
        <v>8.7799999999999994</v>
      </c>
      <c r="I86" s="9">
        <v>1.0500000000000001E-2</v>
      </c>
      <c r="J86" s="9">
        <v>6.4000000000000003E-3</v>
      </c>
      <c r="K86" s="9" t="s">
        <v>56</v>
      </c>
    </row>
    <row r="87" spans="5:11">
      <c r="E87" s="9" t="s">
        <v>60</v>
      </c>
      <c r="F87" s="9">
        <v>2006</v>
      </c>
      <c r="G87" s="9" t="str">
        <f t="shared" si="1"/>
        <v>Gasoline Light-Duty Trucks 2006</v>
      </c>
      <c r="H87" s="9">
        <v>8.7799999999999994</v>
      </c>
      <c r="I87" s="9">
        <v>1.0800000000000001E-2</v>
      </c>
      <c r="J87" s="9">
        <v>8.0000000000000002E-3</v>
      </c>
      <c r="K87" s="9" t="s">
        <v>56</v>
      </c>
    </row>
    <row r="88" spans="5:11">
      <c r="E88" s="9" t="s">
        <v>60</v>
      </c>
      <c r="F88" s="9">
        <v>2007</v>
      </c>
      <c r="G88" s="9" t="str">
        <f t="shared" si="1"/>
        <v>Gasoline Light-Duty Trucks 2007</v>
      </c>
      <c r="H88" s="9">
        <v>8.7799999999999994</v>
      </c>
      <c r="I88" s="9">
        <v>1.03E-2</v>
      </c>
      <c r="J88" s="9">
        <v>6.1000000000000004E-3</v>
      </c>
      <c r="K88" s="9" t="s">
        <v>56</v>
      </c>
    </row>
    <row r="89" spans="5:11">
      <c r="E89" s="9" t="s">
        <v>60</v>
      </c>
      <c r="F89" s="9">
        <v>2008</v>
      </c>
      <c r="G89" s="9" t="str">
        <f t="shared" si="1"/>
        <v>Gasoline Light-Duty Trucks 2008</v>
      </c>
      <c r="H89" s="9">
        <v>8.7799999999999994</v>
      </c>
      <c r="I89" s="9">
        <v>9.4999999999999998E-3</v>
      </c>
      <c r="J89" s="9">
        <v>3.5999999999999999E-3</v>
      </c>
      <c r="K89" s="9" t="s">
        <v>56</v>
      </c>
    </row>
    <row r="90" spans="5:11">
      <c r="E90" s="9" t="s">
        <v>60</v>
      </c>
      <c r="F90" s="9">
        <v>2009</v>
      </c>
      <c r="G90" s="9" t="str">
        <f t="shared" si="1"/>
        <v>Gasoline Light-Duty Trucks 2009</v>
      </c>
      <c r="H90" s="9">
        <v>8.7799999999999994</v>
      </c>
      <c r="I90" s="9">
        <v>9.4999999999999998E-3</v>
      </c>
      <c r="J90" s="9">
        <v>3.5999999999999999E-3</v>
      </c>
      <c r="K90" s="9" t="s">
        <v>56</v>
      </c>
    </row>
    <row r="91" spans="5:11">
      <c r="E91" s="9" t="s">
        <v>60</v>
      </c>
      <c r="F91" s="9">
        <v>2010</v>
      </c>
      <c r="G91" s="9" t="str">
        <f t="shared" si="1"/>
        <v>Gasoline Light-Duty Trucks 2010</v>
      </c>
      <c r="H91" s="9">
        <v>8.7799999999999994</v>
      </c>
      <c r="I91" s="9">
        <v>9.4999999999999998E-3</v>
      </c>
      <c r="J91" s="9">
        <v>3.5000000000000001E-3</v>
      </c>
      <c r="K91" s="9" t="s">
        <v>56</v>
      </c>
    </row>
    <row r="92" spans="5:11">
      <c r="E92" s="9" t="s">
        <v>60</v>
      </c>
      <c r="F92" s="9">
        <v>2011</v>
      </c>
      <c r="G92" s="9" t="str">
        <f t="shared" si="1"/>
        <v>Gasoline Light-Duty Trucks 2011</v>
      </c>
      <c r="H92" s="9">
        <v>8.7799999999999994</v>
      </c>
      <c r="I92" s="9">
        <v>9.5999999999999992E-3</v>
      </c>
      <c r="J92" s="9">
        <v>3.3999999999999998E-3</v>
      </c>
      <c r="K92" s="9" t="s">
        <v>56</v>
      </c>
    </row>
    <row r="93" spans="5:11">
      <c r="E93" s="9" t="s">
        <v>60</v>
      </c>
      <c r="F93" s="9">
        <v>2012</v>
      </c>
      <c r="G93" s="9" t="str">
        <f t="shared" si="1"/>
        <v>Gasoline Light-Duty Trucks 2012</v>
      </c>
      <c r="H93" s="9">
        <v>8.7799999999999994</v>
      </c>
      <c r="I93" s="9">
        <v>9.5999999999999992E-3</v>
      </c>
      <c r="J93" s="9">
        <v>3.3E-3</v>
      </c>
      <c r="K93" s="9" t="s">
        <v>56</v>
      </c>
    </row>
    <row r="94" spans="5:11">
      <c r="E94" s="9" t="s">
        <v>60</v>
      </c>
      <c r="F94" s="9">
        <v>2013</v>
      </c>
      <c r="G94" s="9" t="str">
        <f t="shared" si="1"/>
        <v>Gasoline Light-Duty Trucks 2013</v>
      </c>
      <c r="H94" s="9">
        <v>8.7799999999999994</v>
      </c>
      <c r="I94" s="9">
        <v>9.4999999999999998E-3</v>
      </c>
      <c r="J94" s="9">
        <v>3.5000000000000001E-3</v>
      </c>
      <c r="K94" s="9" t="s">
        <v>56</v>
      </c>
    </row>
    <row r="95" spans="5:11">
      <c r="E95" s="9" t="s">
        <v>60</v>
      </c>
      <c r="F95" s="9">
        <v>2014</v>
      </c>
      <c r="G95" s="9" t="str">
        <f t="shared" si="1"/>
        <v>Gasoline Light-Duty Trucks 2014</v>
      </c>
      <c r="H95" s="9">
        <v>8.7799999999999994</v>
      </c>
      <c r="I95" s="9">
        <v>9.4999999999999998E-3</v>
      </c>
      <c r="J95" s="9">
        <v>3.3E-3</v>
      </c>
      <c r="K95" s="9" t="s">
        <v>56</v>
      </c>
    </row>
    <row r="96" spans="5:11">
      <c r="E96" s="9" t="s">
        <v>60</v>
      </c>
      <c r="F96" s="9">
        <v>2015</v>
      </c>
      <c r="G96" s="9" t="str">
        <f t="shared" si="1"/>
        <v>Gasoline Light-Duty Trucks 2015</v>
      </c>
      <c r="H96" s="9">
        <v>8.7799999999999994</v>
      </c>
      <c r="I96" s="9">
        <v>9.4000000000000004E-3</v>
      </c>
      <c r="J96" s="9">
        <v>3.0999999999999999E-3</v>
      </c>
      <c r="K96" s="9" t="s">
        <v>56</v>
      </c>
    </row>
    <row r="97" spans="5:11">
      <c r="E97" s="9" t="s">
        <v>60</v>
      </c>
      <c r="F97" s="9">
        <v>2016</v>
      </c>
      <c r="G97" s="9" t="str">
        <f t="shared" si="1"/>
        <v>Gasoline Light-Duty Trucks 2016</v>
      </c>
      <c r="H97" s="9">
        <v>8.7799999999999994</v>
      </c>
      <c r="I97" s="9">
        <v>9.1000000000000004E-3</v>
      </c>
      <c r="J97" s="9">
        <v>2.8999999999999998E-3</v>
      </c>
      <c r="K97" s="9" t="s">
        <v>56</v>
      </c>
    </row>
    <row r="98" spans="5:11">
      <c r="E98" s="9" t="s">
        <v>60</v>
      </c>
      <c r="F98" s="9">
        <v>2017</v>
      </c>
      <c r="G98" s="9" t="str">
        <f t="shared" si="1"/>
        <v>Gasoline Light-Duty Trucks 2017</v>
      </c>
      <c r="H98" s="9">
        <v>8.7799999999999994</v>
      </c>
      <c r="I98" s="9">
        <v>8.3999999999999995E-3</v>
      </c>
      <c r="J98" s="9">
        <v>1.8E-3</v>
      </c>
      <c r="K98" s="9" t="s">
        <v>56</v>
      </c>
    </row>
    <row r="99" spans="5:11">
      <c r="E99" s="9" t="s">
        <v>60</v>
      </c>
      <c r="F99" s="9">
        <v>2018</v>
      </c>
      <c r="G99" s="9" t="str">
        <f t="shared" si="1"/>
        <v>Gasoline Light-Duty Trucks 2018</v>
      </c>
      <c r="H99" s="9">
        <v>8.7799999999999994</v>
      </c>
      <c r="I99" s="9">
        <v>8.0999999999999996E-3</v>
      </c>
      <c r="J99" s="9">
        <v>1.5E-3</v>
      </c>
      <c r="K99" s="9" t="s">
        <v>56</v>
      </c>
    </row>
    <row r="100" spans="5:11">
      <c r="E100" s="9" t="s">
        <v>60</v>
      </c>
      <c r="F100" s="9">
        <v>2019</v>
      </c>
      <c r="G100" s="9" t="str">
        <f t="shared" si="1"/>
        <v>Gasoline Light-Duty Trucks 2019</v>
      </c>
      <c r="H100" s="9">
        <v>8.7799999999999994</v>
      </c>
      <c r="I100" s="9">
        <v>8.0000000000000002E-3</v>
      </c>
      <c r="J100" s="9">
        <v>1.2999999999999999E-3</v>
      </c>
      <c r="K100" s="9" t="s">
        <v>56</v>
      </c>
    </row>
    <row r="101" spans="5:11">
      <c r="E101" s="9" t="s">
        <v>60</v>
      </c>
      <c r="F101" s="9">
        <v>2020</v>
      </c>
      <c r="G101" s="9" t="str">
        <f t="shared" si="1"/>
        <v>Gasoline Light-Duty Trucks 2020</v>
      </c>
      <c r="H101" s="9">
        <v>8.7799999999999994</v>
      </c>
      <c r="I101" s="9">
        <v>7.9000000000000008E-3</v>
      </c>
      <c r="J101" s="9">
        <v>1.1999999999999999E-3</v>
      </c>
      <c r="K101" s="9" t="s">
        <v>56</v>
      </c>
    </row>
    <row r="102" spans="5:11">
      <c r="E102" s="9" t="s">
        <v>60</v>
      </c>
      <c r="F102" s="9">
        <v>2021</v>
      </c>
      <c r="G102" s="9" t="str">
        <f t="shared" si="1"/>
        <v>Gasoline Light-Duty Trucks 2021</v>
      </c>
      <c r="H102" s="9">
        <v>8.7799999999999994</v>
      </c>
      <c r="I102" s="9">
        <v>7.9000000000000008E-3</v>
      </c>
      <c r="J102" s="9">
        <v>1.1999999999999999E-3</v>
      </c>
      <c r="K102" s="9" t="s">
        <v>56</v>
      </c>
    </row>
    <row r="103" spans="5:11">
      <c r="E103" s="9" t="s">
        <v>60</v>
      </c>
      <c r="F103" s="9">
        <v>2022</v>
      </c>
      <c r="G103" s="9" t="str">
        <f t="shared" si="1"/>
        <v>Gasoline Light-Duty Trucks 2022</v>
      </c>
      <c r="H103" s="9">
        <v>8.7799999999999994</v>
      </c>
      <c r="I103" s="9">
        <v>7.9000000000000008E-3</v>
      </c>
      <c r="J103" s="9">
        <v>1.1999999999999999E-3</v>
      </c>
      <c r="K103" s="9" t="s">
        <v>56</v>
      </c>
    </row>
    <row r="104" spans="5:11">
      <c r="E104" s="9" t="s">
        <v>60</v>
      </c>
      <c r="F104" s="9">
        <v>2023</v>
      </c>
      <c r="G104" s="9" t="str">
        <f t="shared" si="1"/>
        <v>Gasoline Light-Duty Trucks 2023</v>
      </c>
      <c r="H104" s="9">
        <v>8.7799999999999994</v>
      </c>
      <c r="I104" s="9">
        <v>7.9000000000000008E-3</v>
      </c>
      <c r="J104" s="9">
        <v>1.1999999999999999E-3</v>
      </c>
      <c r="K104" s="9" t="s">
        <v>56</v>
      </c>
    </row>
    <row r="105" spans="5:11">
      <c r="E105" s="9" t="s">
        <v>60</v>
      </c>
      <c r="F105" s="9">
        <v>2024</v>
      </c>
      <c r="G105" s="9" t="str">
        <f t="shared" si="1"/>
        <v>Gasoline Light-Duty Trucks 2024</v>
      </c>
      <c r="H105" s="9">
        <v>8.7799999999999994</v>
      </c>
      <c r="I105" s="9">
        <v>7.9000000000000008E-3</v>
      </c>
      <c r="J105" s="9">
        <v>1.1999999999999999E-3</v>
      </c>
      <c r="K105" s="9" t="s">
        <v>56</v>
      </c>
    </row>
    <row r="106" spans="5:11">
      <c r="E106" s="9" t="s">
        <v>61</v>
      </c>
      <c r="F106" s="9">
        <v>1973</v>
      </c>
      <c r="G106" s="9" t="str">
        <f t="shared" si="1"/>
        <v>Gasoline Heavy-Duty Vehicles 1973</v>
      </c>
      <c r="H106" s="9">
        <v>8.7799999999999994</v>
      </c>
      <c r="I106" s="9">
        <v>0.46039999999999998</v>
      </c>
      <c r="J106" s="9">
        <v>4.9700000000000001E-2</v>
      </c>
      <c r="K106" s="9" t="s">
        <v>56</v>
      </c>
    </row>
    <row r="107" spans="5:11">
      <c r="E107" s="9" t="s">
        <v>61</v>
      </c>
      <c r="F107" s="9">
        <v>1974</v>
      </c>
      <c r="G107" s="9" t="str">
        <f t="shared" si="1"/>
        <v>Gasoline Heavy-Duty Vehicles 1974</v>
      </c>
      <c r="H107" s="9">
        <v>8.7799999999999994</v>
      </c>
      <c r="I107" s="9">
        <v>0.46039999999999998</v>
      </c>
      <c r="J107" s="9">
        <v>4.9700000000000001E-2</v>
      </c>
      <c r="K107" s="9" t="s">
        <v>56</v>
      </c>
    </row>
    <row r="108" spans="5:11">
      <c r="E108" s="9" t="s">
        <v>61</v>
      </c>
      <c r="F108" s="9">
        <v>1975</v>
      </c>
      <c r="G108" s="9" t="str">
        <f t="shared" si="1"/>
        <v>Gasoline Heavy-Duty Vehicles 1975</v>
      </c>
      <c r="H108" s="9">
        <v>8.7799999999999994</v>
      </c>
      <c r="I108" s="9">
        <v>0.46039999999999998</v>
      </c>
      <c r="J108" s="9">
        <v>4.9700000000000001E-2</v>
      </c>
      <c r="K108" s="9" t="s">
        <v>56</v>
      </c>
    </row>
    <row r="109" spans="5:11">
      <c r="E109" s="9" t="s">
        <v>61</v>
      </c>
      <c r="F109" s="9">
        <v>1976</v>
      </c>
      <c r="G109" s="9" t="str">
        <f t="shared" si="1"/>
        <v>Gasoline Heavy-Duty Vehicles 1976</v>
      </c>
      <c r="H109" s="9">
        <v>8.7799999999999994</v>
      </c>
      <c r="I109" s="9">
        <v>0.46039999999999998</v>
      </c>
      <c r="J109" s="9">
        <v>4.9700000000000001E-2</v>
      </c>
      <c r="K109" s="9" t="s">
        <v>56</v>
      </c>
    </row>
    <row r="110" spans="5:11">
      <c r="E110" s="9" t="s">
        <v>61</v>
      </c>
      <c r="F110" s="9">
        <v>1977</v>
      </c>
      <c r="G110" s="9" t="str">
        <f t="shared" si="1"/>
        <v>Gasoline Heavy-Duty Vehicles 1977</v>
      </c>
      <c r="H110" s="9">
        <v>8.7799999999999994</v>
      </c>
      <c r="I110" s="9">
        <v>0.46039999999999998</v>
      </c>
      <c r="J110" s="9">
        <v>4.9700000000000001E-2</v>
      </c>
      <c r="K110" s="9" t="s">
        <v>56</v>
      </c>
    </row>
    <row r="111" spans="5:11">
      <c r="E111" s="9" t="s">
        <v>61</v>
      </c>
      <c r="F111" s="9">
        <v>1978</v>
      </c>
      <c r="G111" s="9" t="str">
        <f t="shared" si="1"/>
        <v>Gasoline Heavy-Duty Vehicles 1978</v>
      </c>
      <c r="H111" s="9">
        <v>8.7799999999999994</v>
      </c>
      <c r="I111" s="9">
        <v>0.46039999999999998</v>
      </c>
      <c r="J111" s="9">
        <v>4.9700000000000001E-2</v>
      </c>
      <c r="K111" s="9" t="s">
        <v>56</v>
      </c>
    </row>
    <row r="112" spans="5:11">
      <c r="E112" s="9" t="s">
        <v>61</v>
      </c>
      <c r="F112" s="9">
        <v>1979</v>
      </c>
      <c r="G112" s="9" t="str">
        <f t="shared" si="1"/>
        <v>Gasoline Heavy-Duty Vehicles 1979</v>
      </c>
      <c r="H112" s="9">
        <v>8.7799999999999994</v>
      </c>
      <c r="I112" s="9">
        <v>0.46039999999999998</v>
      </c>
      <c r="J112" s="9">
        <v>4.9700000000000001E-2</v>
      </c>
      <c r="K112" s="9" t="s">
        <v>56</v>
      </c>
    </row>
    <row r="113" spans="5:11">
      <c r="E113" s="9" t="s">
        <v>61</v>
      </c>
      <c r="F113" s="9">
        <v>1980</v>
      </c>
      <c r="G113" s="9" t="str">
        <f t="shared" si="1"/>
        <v>Gasoline Heavy-Duty Vehicles 1980</v>
      </c>
      <c r="H113" s="9">
        <v>8.7799999999999994</v>
      </c>
      <c r="I113" s="9">
        <v>0.46039999999999998</v>
      </c>
      <c r="J113" s="9">
        <v>4.9700000000000001E-2</v>
      </c>
      <c r="K113" s="9" t="s">
        <v>56</v>
      </c>
    </row>
    <row r="114" spans="5:11">
      <c r="E114" s="9" t="s">
        <v>61</v>
      </c>
      <c r="F114" s="9">
        <v>1981</v>
      </c>
      <c r="G114" s="9" t="str">
        <f t="shared" si="1"/>
        <v>Gasoline Heavy-Duty Vehicles 1981</v>
      </c>
      <c r="H114" s="9">
        <v>8.7799999999999994</v>
      </c>
      <c r="I114" s="9">
        <v>0.44919999999999999</v>
      </c>
      <c r="J114" s="9">
        <v>5.3800000000000001E-2</v>
      </c>
      <c r="K114" s="9" t="s">
        <v>56</v>
      </c>
    </row>
    <row r="115" spans="5:11">
      <c r="E115" s="9" t="s">
        <v>61</v>
      </c>
      <c r="F115" s="9">
        <v>1982</v>
      </c>
      <c r="G115" s="9" t="str">
        <f t="shared" si="1"/>
        <v>Gasoline Heavy-Duty Vehicles 1982</v>
      </c>
      <c r="H115" s="9">
        <v>8.7799999999999994</v>
      </c>
      <c r="I115" s="9">
        <v>0.44919999999999999</v>
      </c>
      <c r="J115" s="9">
        <v>5.3800000000000001E-2</v>
      </c>
      <c r="K115" s="9" t="s">
        <v>56</v>
      </c>
    </row>
    <row r="116" spans="5:11">
      <c r="E116" s="9" t="s">
        <v>61</v>
      </c>
      <c r="F116" s="9">
        <v>1983</v>
      </c>
      <c r="G116" s="9" t="str">
        <f t="shared" si="1"/>
        <v>Gasoline Heavy-Duty Vehicles 1983</v>
      </c>
      <c r="H116" s="9">
        <v>8.7799999999999994</v>
      </c>
      <c r="I116" s="9">
        <v>0.44919999999999999</v>
      </c>
      <c r="J116" s="9">
        <v>5.3800000000000001E-2</v>
      </c>
      <c r="K116" s="9" t="s">
        <v>56</v>
      </c>
    </row>
    <row r="117" spans="5:11">
      <c r="E117" s="9" t="s">
        <v>61</v>
      </c>
      <c r="F117" s="9">
        <v>1984</v>
      </c>
      <c r="G117" s="9" t="str">
        <f t="shared" si="1"/>
        <v>Gasoline Heavy-Duty Vehicles 1984</v>
      </c>
      <c r="H117" s="9">
        <v>8.7799999999999994</v>
      </c>
      <c r="I117" s="9">
        <v>0.44919999999999999</v>
      </c>
      <c r="J117" s="9">
        <v>5.3800000000000001E-2</v>
      </c>
      <c r="K117" s="9" t="s">
        <v>56</v>
      </c>
    </row>
    <row r="118" spans="5:11">
      <c r="E118" s="9" t="s">
        <v>61</v>
      </c>
      <c r="F118" s="9">
        <v>1985</v>
      </c>
      <c r="G118" s="9" t="str">
        <f t="shared" si="1"/>
        <v>Gasoline Heavy-Duty Vehicles 1985</v>
      </c>
      <c r="H118" s="9">
        <v>8.7799999999999994</v>
      </c>
      <c r="I118" s="9">
        <v>0.40899999999999997</v>
      </c>
      <c r="J118" s="9">
        <v>5.1499999999999997E-2</v>
      </c>
      <c r="K118" s="9" t="s">
        <v>56</v>
      </c>
    </row>
    <row r="119" spans="5:11">
      <c r="E119" s="9" t="s">
        <v>61</v>
      </c>
      <c r="F119" s="9">
        <v>1986</v>
      </c>
      <c r="G119" s="9" t="str">
        <f t="shared" ref="G119:G182" si="2">E119&amp;" "&amp;F119</f>
        <v>Gasoline Heavy-Duty Vehicles 1986</v>
      </c>
      <c r="H119" s="9">
        <v>8.7799999999999994</v>
      </c>
      <c r="I119" s="9">
        <v>0.40899999999999997</v>
      </c>
      <c r="J119" s="9">
        <v>5.1499999999999997E-2</v>
      </c>
      <c r="K119" s="9" t="s">
        <v>56</v>
      </c>
    </row>
    <row r="120" spans="5:11">
      <c r="E120" s="9" t="s">
        <v>61</v>
      </c>
      <c r="F120" s="9">
        <v>1987</v>
      </c>
      <c r="G120" s="9" t="str">
        <f t="shared" si="2"/>
        <v>Gasoline Heavy-Duty Vehicles 1987</v>
      </c>
      <c r="H120" s="9">
        <v>8.7799999999999994</v>
      </c>
      <c r="I120" s="9">
        <v>0.36749999999999999</v>
      </c>
      <c r="J120" s="9">
        <v>8.4900000000000003E-2</v>
      </c>
      <c r="K120" s="9" t="s">
        <v>56</v>
      </c>
    </row>
    <row r="121" spans="5:11">
      <c r="E121" s="9" t="s">
        <v>61</v>
      </c>
      <c r="F121" s="9">
        <v>1988</v>
      </c>
      <c r="G121" s="9" t="str">
        <f t="shared" si="2"/>
        <v>Gasoline Heavy-Duty Vehicles 1988</v>
      </c>
      <c r="H121" s="9">
        <v>8.7799999999999994</v>
      </c>
      <c r="I121" s="9">
        <v>0.34920000000000001</v>
      </c>
      <c r="J121" s="9">
        <v>9.3299999999999994E-2</v>
      </c>
      <c r="K121" s="9" t="s">
        <v>56</v>
      </c>
    </row>
    <row r="122" spans="5:11">
      <c r="E122" s="9" t="s">
        <v>61</v>
      </c>
      <c r="F122" s="9">
        <v>1989</v>
      </c>
      <c r="G122" s="9" t="str">
        <f t="shared" si="2"/>
        <v>Gasoline Heavy-Duty Vehicles 1989</v>
      </c>
      <c r="H122" s="9">
        <v>8.7799999999999994</v>
      </c>
      <c r="I122" s="9">
        <v>0.34920000000000001</v>
      </c>
      <c r="J122" s="9">
        <v>9.3299999999999994E-2</v>
      </c>
      <c r="K122" s="9" t="s">
        <v>56</v>
      </c>
    </row>
    <row r="123" spans="5:11">
      <c r="E123" s="9" t="s">
        <v>61</v>
      </c>
      <c r="F123" s="9">
        <v>1990</v>
      </c>
      <c r="G123" s="9" t="str">
        <f t="shared" si="2"/>
        <v>Gasoline Heavy-Duty Vehicles 1990</v>
      </c>
      <c r="H123" s="9">
        <v>8.7799999999999994</v>
      </c>
      <c r="I123" s="9">
        <v>0.3246</v>
      </c>
      <c r="J123" s="9">
        <v>0.1142</v>
      </c>
      <c r="K123" s="9" t="s">
        <v>56</v>
      </c>
    </row>
    <row r="124" spans="5:11">
      <c r="E124" s="9" t="s">
        <v>61</v>
      </c>
      <c r="F124" s="9">
        <v>1991</v>
      </c>
      <c r="G124" s="9" t="str">
        <f t="shared" si="2"/>
        <v>Gasoline Heavy-Duty Vehicles 1991</v>
      </c>
      <c r="H124" s="9">
        <v>8.7799999999999994</v>
      </c>
      <c r="I124" s="9">
        <v>0.3246</v>
      </c>
      <c r="J124" s="9">
        <v>0.1142</v>
      </c>
      <c r="K124" s="9" t="s">
        <v>56</v>
      </c>
    </row>
    <row r="125" spans="5:11">
      <c r="E125" s="9" t="s">
        <v>61</v>
      </c>
      <c r="F125" s="9">
        <v>1992</v>
      </c>
      <c r="G125" s="9" t="str">
        <f t="shared" si="2"/>
        <v>Gasoline Heavy-Duty Vehicles 1992</v>
      </c>
      <c r="H125" s="9">
        <v>8.7799999999999994</v>
      </c>
      <c r="I125" s="9">
        <v>0.3246</v>
      </c>
      <c r="J125" s="9">
        <v>0.1142</v>
      </c>
      <c r="K125" s="9" t="s">
        <v>56</v>
      </c>
    </row>
    <row r="126" spans="5:11">
      <c r="E126" s="9" t="s">
        <v>61</v>
      </c>
      <c r="F126" s="9">
        <v>1993</v>
      </c>
      <c r="G126" s="9" t="str">
        <f t="shared" si="2"/>
        <v>Gasoline Heavy-Duty Vehicles 1993</v>
      </c>
      <c r="H126" s="9">
        <v>8.7799999999999994</v>
      </c>
      <c r="I126" s="9">
        <v>0.3246</v>
      </c>
      <c r="J126" s="9">
        <v>0.1142</v>
      </c>
      <c r="K126" s="9" t="s">
        <v>56</v>
      </c>
    </row>
    <row r="127" spans="5:11">
      <c r="E127" s="9" t="s">
        <v>61</v>
      </c>
      <c r="F127" s="9">
        <v>1994</v>
      </c>
      <c r="G127" s="9" t="str">
        <f t="shared" si="2"/>
        <v>Gasoline Heavy-Duty Vehicles 1994</v>
      </c>
      <c r="H127" s="9">
        <v>8.7799999999999994</v>
      </c>
      <c r="I127" s="9">
        <v>0.3246</v>
      </c>
      <c r="J127" s="9">
        <v>0.1142</v>
      </c>
      <c r="K127" s="9" t="s">
        <v>56</v>
      </c>
    </row>
    <row r="128" spans="5:11">
      <c r="E128" s="9" t="s">
        <v>61</v>
      </c>
      <c r="F128" s="9">
        <v>1995</v>
      </c>
      <c r="G128" s="9" t="str">
        <f t="shared" si="2"/>
        <v>Gasoline Heavy-Duty Vehicles 1995</v>
      </c>
      <c r="H128" s="9">
        <v>8.7799999999999994</v>
      </c>
      <c r="I128" s="9">
        <v>0.3246</v>
      </c>
      <c r="J128" s="9">
        <v>0.1142</v>
      </c>
      <c r="K128" s="9" t="s">
        <v>56</v>
      </c>
    </row>
    <row r="129" spans="5:11">
      <c r="E129" s="9" t="s">
        <v>61</v>
      </c>
      <c r="F129" s="9">
        <v>1996</v>
      </c>
      <c r="G129" s="9" t="str">
        <f t="shared" si="2"/>
        <v>Gasoline Heavy-Duty Vehicles 1996</v>
      </c>
      <c r="H129" s="9">
        <v>8.7799999999999994</v>
      </c>
      <c r="I129" s="9">
        <v>0.1278</v>
      </c>
      <c r="J129" s="9">
        <v>0.16800000000000001</v>
      </c>
      <c r="K129" s="9" t="s">
        <v>56</v>
      </c>
    </row>
    <row r="130" spans="5:11">
      <c r="E130" s="9" t="s">
        <v>61</v>
      </c>
      <c r="F130" s="9">
        <v>1997</v>
      </c>
      <c r="G130" s="9" t="str">
        <f t="shared" si="2"/>
        <v>Gasoline Heavy-Duty Vehicles 1997</v>
      </c>
      <c r="H130" s="9">
        <v>8.7799999999999994</v>
      </c>
      <c r="I130" s="9">
        <v>9.2399999999999996E-2</v>
      </c>
      <c r="J130" s="9">
        <v>0.1726</v>
      </c>
      <c r="K130" s="9" t="s">
        <v>56</v>
      </c>
    </row>
    <row r="131" spans="5:11">
      <c r="E131" s="9" t="s">
        <v>61</v>
      </c>
      <c r="F131" s="9">
        <v>1998</v>
      </c>
      <c r="G131" s="9" t="str">
        <f t="shared" si="2"/>
        <v>Gasoline Heavy-Duty Vehicles 1998</v>
      </c>
      <c r="H131" s="9">
        <v>8.7799999999999994</v>
      </c>
      <c r="I131" s="9">
        <v>6.5500000000000003E-2</v>
      </c>
      <c r="J131" s="9">
        <v>0.17499999999999999</v>
      </c>
      <c r="K131" s="9" t="s">
        <v>56</v>
      </c>
    </row>
    <row r="132" spans="5:11">
      <c r="E132" s="9" t="s">
        <v>61</v>
      </c>
      <c r="F132" s="9">
        <v>1999</v>
      </c>
      <c r="G132" s="9" t="str">
        <f t="shared" si="2"/>
        <v>Gasoline Heavy-Duty Vehicles 1999</v>
      </c>
      <c r="H132" s="9">
        <v>8.7799999999999994</v>
      </c>
      <c r="I132" s="9">
        <v>6.4799999999999996E-2</v>
      </c>
      <c r="J132" s="9">
        <v>0.1724</v>
      </c>
      <c r="K132" s="9" t="s">
        <v>56</v>
      </c>
    </row>
    <row r="133" spans="5:11">
      <c r="E133" s="9" t="s">
        <v>61</v>
      </c>
      <c r="F133" s="9">
        <v>2000</v>
      </c>
      <c r="G133" s="9" t="str">
        <f t="shared" si="2"/>
        <v>Gasoline Heavy-Duty Vehicles 2000</v>
      </c>
      <c r="H133" s="9">
        <v>8.7799999999999994</v>
      </c>
      <c r="I133" s="9">
        <v>6.3E-2</v>
      </c>
      <c r="J133" s="9">
        <v>0.16600000000000001</v>
      </c>
      <c r="K133" s="9" t="s">
        <v>56</v>
      </c>
    </row>
    <row r="134" spans="5:11">
      <c r="E134" s="9" t="s">
        <v>61</v>
      </c>
      <c r="F134" s="9">
        <v>2001</v>
      </c>
      <c r="G134" s="9" t="str">
        <f t="shared" si="2"/>
        <v>Gasoline Heavy-Duty Vehicles 2001</v>
      </c>
      <c r="H134" s="9">
        <v>8.7799999999999994</v>
      </c>
      <c r="I134" s="9">
        <v>5.7700000000000001E-2</v>
      </c>
      <c r="J134" s="9">
        <v>0.14680000000000001</v>
      </c>
      <c r="K134" s="9" t="s">
        <v>56</v>
      </c>
    </row>
    <row r="135" spans="5:11">
      <c r="E135" s="9" t="s">
        <v>61</v>
      </c>
      <c r="F135" s="9">
        <v>2002</v>
      </c>
      <c r="G135" s="9" t="str">
        <f t="shared" si="2"/>
        <v>Gasoline Heavy-Duty Vehicles 2002</v>
      </c>
      <c r="H135" s="9">
        <v>8.7799999999999994</v>
      </c>
      <c r="I135" s="9">
        <v>6.3399999999999998E-2</v>
      </c>
      <c r="J135" s="9">
        <v>0.1673</v>
      </c>
      <c r="K135" s="9" t="s">
        <v>56</v>
      </c>
    </row>
    <row r="136" spans="5:11">
      <c r="E136" s="9" t="s">
        <v>61</v>
      </c>
      <c r="F136" s="9">
        <v>2003</v>
      </c>
      <c r="G136" s="9" t="str">
        <f t="shared" si="2"/>
        <v>Gasoline Heavy-Duty Vehicles 2003</v>
      </c>
      <c r="H136" s="9">
        <v>8.7799999999999994</v>
      </c>
      <c r="I136" s="9">
        <v>6.0199999999999997E-2</v>
      </c>
      <c r="J136" s="9">
        <v>0.15529999999999999</v>
      </c>
      <c r="K136" s="9" t="s">
        <v>56</v>
      </c>
    </row>
    <row r="137" spans="5:11">
      <c r="E137" s="9" t="s">
        <v>61</v>
      </c>
      <c r="F137" s="9">
        <v>2004</v>
      </c>
      <c r="G137" s="9" t="str">
        <f t="shared" si="2"/>
        <v>Gasoline Heavy-Duty Vehicles 2004</v>
      </c>
      <c r="H137" s="9">
        <v>8.7799999999999994</v>
      </c>
      <c r="I137" s="9">
        <v>2.98E-2</v>
      </c>
      <c r="J137" s="9">
        <v>1.6400000000000001E-2</v>
      </c>
      <c r="K137" s="9" t="s">
        <v>56</v>
      </c>
    </row>
    <row r="138" spans="5:11">
      <c r="E138" s="9" t="s">
        <v>61</v>
      </c>
      <c r="F138" s="9">
        <v>2005</v>
      </c>
      <c r="G138" s="9" t="str">
        <f t="shared" si="2"/>
        <v>Gasoline Heavy-Duty Vehicles 2005</v>
      </c>
      <c r="H138" s="9">
        <v>8.7799999999999994</v>
      </c>
      <c r="I138" s="9">
        <v>2.9700000000000001E-2</v>
      </c>
      <c r="J138" s="9">
        <v>8.3000000000000001E-3</v>
      </c>
      <c r="K138" s="9" t="s">
        <v>56</v>
      </c>
    </row>
    <row r="139" spans="5:11">
      <c r="E139" s="9" t="s">
        <v>61</v>
      </c>
      <c r="F139" s="9">
        <v>2006</v>
      </c>
      <c r="G139" s="9" t="str">
        <f t="shared" si="2"/>
        <v>Gasoline Heavy-Duty Vehicles 2006</v>
      </c>
      <c r="H139" s="9">
        <v>8.7799999999999994</v>
      </c>
      <c r="I139" s="9">
        <v>2.9899999999999999E-2</v>
      </c>
      <c r="J139" s="9">
        <v>2.41E-2</v>
      </c>
      <c r="K139" s="9" t="s">
        <v>56</v>
      </c>
    </row>
    <row r="140" spans="5:11">
      <c r="E140" s="9" t="s">
        <v>61</v>
      </c>
      <c r="F140" s="9">
        <v>2007</v>
      </c>
      <c r="G140" s="9" t="str">
        <f t="shared" si="2"/>
        <v>Gasoline Heavy-Duty Vehicles 2007</v>
      </c>
      <c r="H140" s="9">
        <v>8.7799999999999994</v>
      </c>
      <c r="I140" s="9">
        <v>3.2199999999999999E-2</v>
      </c>
      <c r="J140" s="9">
        <v>1.5E-3</v>
      </c>
      <c r="K140" s="9" t="s">
        <v>56</v>
      </c>
    </row>
    <row r="141" spans="5:11">
      <c r="E141" s="9" t="s">
        <v>61</v>
      </c>
      <c r="F141" s="9">
        <v>2008</v>
      </c>
      <c r="G141" s="9" t="str">
        <f t="shared" si="2"/>
        <v>Gasoline Heavy-Duty Vehicles 2008</v>
      </c>
      <c r="H141" s="9">
        <v>8.7799999999999994</v>
      </c>
      <c r="I141" s="9">
        <v>3.4000000000000002E-2</v>
      </c>
      <c r="J141" s="9">
        <v>1.5E-3</v>
      </c>
      <c r="K141" s="9" t="s">
        <v>56</v>
      </c>
    </row>
    <row r="142" spans="5:11">
      <c r="E142" s="9" t="s">
        <v>61</v>
      </c>
      <c r="F142" s="9">
        <v>2009</v>
      </c>
      <c r="G142" s="9" t="str">
        <f t="shared" si="2"/>
        <v>Gasoline Heavy-Duty Vehicles 2009</v>
      </c>
      <c r="H142" s="9">
        <v>8.7799999999999994</v>
      </c>
      <c r="I142" s="9">
        <v>3.39E-2</v>
      </c>
      <c r="J142" s="9">
        <v>1.5E-3</v>
      </c>
      <c r="K142" s="9" t="s">
        <v>56</v>
      </c>
    </row>
    <row r="143" spans="5:11">
      <c r="E143" s="9" t="s">
        <v>61</v>
      </c>
      <c r="F143" s="9">
        <v>2010</v>
      </c>
      <c r="G143" s="9" t="str">
        <f t="shared" si="2"/>
        <v>Gasoline Heavy-Duty Vehicles 2010</v>
      </c>
      <c r="H143" s="9">
        <v>8.7799999999999994</v>
      </c>
      <c r="I143" s="9">
        <v>3.2000000000000001E-2</v>
      </c>
      <c r="J143" s="9">
        <v>1.5E-3</v>
      </c>
      <c r="K143" s="9" t="s">
        <v>56</v>
      </c>
    </row>
    <row r="144" spans="5:11">
      <c r="E144" s="9" t="s">
        <v>61</v>
      </c>
      <c r="F144" s="9">
        <v>2011</v>
      </c>
      <c r="G144" s="9" t="str">
        <f t="shared" si="2"/>
        <v>Gasoline Heavy-Duty Vehicles 2011</v>
      </c>
      <c r="H144" s="9">
        <v>8.7799999999999994</v>
      </c>
      <c r="I144" s="9">
        <v>3.04E-2</v>
      </c>
      <c r="J144" s="9">
        <v>1.5E-3</v>
      </c>
      <c r="K144" s="9" t="s">
        <v>56</v>
      </c>
    </row>
    <row r="145" spans="5:11">
      <c r="E145" s="9" t="s">
        <v>61</v>
      </c>
      <c r="F145" s="9">
        <v>2012</v>
      </c>
      <c r="G145" s="9" t="str">
        <f t="shared" si="2"/>
        <v>Gasoline Heavy-Duty Vehicles 2012</v>
      </c>
      <c r="H145" s="9">
        <v>8.7799999999999994</v>
      </c>
      <c r="I145" s="9">
        <v>3.1300000000000001E-2</v>
      </c>
      <c r="J145" s="9">
        <v>1.5E-3</v>
      </c>
      <c r="K145" s="9" t="s">
        <v>56</v>
      </c>
    </row>
    <row r="146" spans="5:11">
      <c r="E146" s="9" t="s">
        <v>61</v>
      </c>
      <c r="F146" s="9">
        <v>2013</v>
      </c>
      <c r="G146" s="9" t="str">
        <f t="shared" si="2"/>
        <v>Gasoline Heavy-Duty Vehicles 2013</v>
      </c>
      <c r="H146" s="9">
        <v>8.7799999999999994</v>
      </c>
      <c r="I146" s="9">
        <v>3.1300000000000001E-2</v>
      </c>
      <c r="J146" s="9">
        <v>1.5E-3</v>
      </c>
      <c r="K146" s="9" t="s">
        <v>56</v>
      </c>
    </row>
    <row r="147" spans="5:11">
      <c r="E147" s="9" t="s">
        <v>61</v>
      </c>
      <c r="F147" s="9">
        <v>2014</v>
      </c>
      <c r="G147" s="9" t="str">
        <f t="shared" si="2"/>
        <v>Gasoline Heavy-Duty Vehicles 2014</v>
      </c>
      <c r="H147" s="9">
        <v>8.7799999999999994</v>
      </c>
      <c r="I147" s="9">
        <v>3.15E-2</v>
      </c>
      <c r="J147" s="9">
        <v>1.5E-3</v>
      </c>
      <c r="K147" s="9" t="s">
        <v>56</v>
      </c>
    </row>
    <row r="148" spans="5:11">
      <c r="E148" s="9" t="s">
        <v>61</v>
      </c>
      <c r="F148" s="9">
        <v>2015</v>
      </c>
      <c r="G148" s="9" t="str">
        <f t="shared" si="2"/>
        <v>Gasoline Heavy-Duty Vehicles 2015</v>
      </c>
      <c r="H148" s="9">
        <v>8.7799999999999994</v>
      </c>
      <c r="I148" s="9">
        <v>3.32E-2</v>
      </c>
      <c r="J148" s="9">
        <v>2.0999999999999999E-3</v>
      </c>
      <c r="K148" s="9" t="s">
        <v>56</v>
      </c>
    </row>
    <row r="149" spans="5:11">
      <c r="E149" s="9" t="s">
        <v>61</v>
      </c>
      <c r="F149" s="9">
        <v>2016</v>
      </c>
      <c r="G149" s="9" t="str">
        <f t="shared" si="2"/>
        <v>Gasoline Heavy-Duty Vehicles 2016</v>
      </c>
      <c r="H149" s="9">
        <v>8.7799999999999994</v>
      </c>
      <c r="I149" s="9">
        <v>3.2099999999999997E-2</v>
      </c>
      <c r="J149" s="9">
        <v>6.1000000000000004E-3</v>
      </c>
      <c r="K149" s="9" t="s">
        <v>56</v>
      </c>
    </row>
    <row r="150" spans="5:11">
      <c r="E150" s="9" t="s">
        <v>61</v>
      </c>
      <c r="F150" s="9">
        <v>2017</v>
      </c>
      <c r="G150" s="9" t="str">
        <f t="shared" si="2"/>
        <v>Gasoline Heavy-Duty Vehicles 2017</v>
      </c>
      <c r="H150" s="9">
        <v>8.7799999999999994</v>
      </c>
      <c r="I150" s="9">
        <v>3.2899999999999999E-2</v>
      </c>
      <c r="J150" s="9">
        <v>8.3999999999999995E-3</v>
      </c>
      <c r="K150" s="9" t="s">
        <v>56</v>
      </c>
    </row>
    <row r="151" spans="5:11">
      <c r="E151" s="9" t="s">
        <v>61</v>
      </c>
      <c r="F151" s="9">
        <v>2018</v>
      </c>
      <c r="G151" s="9" t="str">
        <f t="shared" si="2"/>
        <v>Gasoline Heavy-Duty Vehicles 2018</v>
      </c>
      <c r="H151" s="9">
        <v>8.7799999999999994</v>
      </c>
      <c r="I151" s="9">
        <v>3.2599999999999997E-2</v>
      </c>
      <c r="J151" s="9">
        <v>8.2000000000000007E-3</v>
      </c>
      <c r="K151" s="9" t="s">
        <v>56</v>
      </c>
    </row>
    <row r="152" spans="5:11">
      <c r="E152" s="9" t="s">
        <v>61</v>
      </c>
      <c r="F152" s="9">
        <v>2019</v>
      </c>
      <c r="G152" s="9" t="str">
        <f t="shared" si="2"/>
        <v>Gasoline Heavy-Duty Vehicles 2019</v>
      </c>
      <c r="H152" s="9">
        <v>8.7799999999999994</v>
      </c>
      <c r="I152" s="9">
        <v>3.3000000000000002E-2</v>
      </c>
      <c r="J152" s="9">
        <v>9.1000000000000004E-3</v>
      </c>
      <c r="K152" s="9" t="s">
        <v>56</v>
      </c>
    </row>
    <row r="153" spans="5:11">
      <c r="E153" s="9" t="s">
        <v>61</v>
      </c>
      <c r="F153" s="9">
        <v>2020</v>
      </c>
      <c r="G153" s="9" t="str">
        <f t="shared" si="2"/>
        <v>Gasoline Heavy-Duty Vehicles 2020</v>
      </c>
      <c r="H153" s="9">
        <v>8.7799999999999994</v>
      </c>
      <c r="I153" s="9">
        <v>3.2800000000000003E-2</v>
      </c>
      <c r="J153" s="9">
        <v>9.7999999999999997E-3</v>
      </c>
      <c r="K153" s="9" t="s">
        <v>56</v>
      </c>
    </row>
    <row r="154" spans="5:11">
      <c r="E154" s="9" t="s">
        <v>61</v>
      </c>
      <c r="F154" s="9">
        <v>2021</v>
      </c>
      <c r="G154" s="9" t="str">
        <f t="shared" si="2"/>
        <v>Gasoline Heavy-Duty Vehicles 2021</v>
      </c>
      <c r="H154" s="9">
        <v>8.7799999999999994</v>
      </c>
      <c r="I154" s="9">
        <v>3.2800000000000003E-2</v>
      </c>
      <c r="J154" s="9">
        <v>9.7999999999999997E-3</v>
      </c>
      <c r="K154" s="9" t="s">
        <v>56</v>
      </c>
    </row>
    <row r="155" spans="5:11">
      <c r="E155" s="9" t="s">
        <v>61</v>
      </c>
      <c r="F155" s="9">
        <v>2022</v>
      </c>
      <c r="G155" s="9" t="str">
        <f t="shared" si="2"/>
        <v>Gasoline Heavy-Duty Vehicles 2022</v>
      </c>
      <c r="H155" s="9">
        <v>8.7799999999999994</v>
      </c>
      <c r="I155" s="9">
        <v>3.2800000000000003E-2</v>
      </c>
      <c r="J155" s="9">
        <v>9.7999999999999997E-3</v>
      </c>
      <c r="K155" s="9" t="s">
        <v>56</v>
      </c>
    </row>
    <row r="156" spans="5:11">
      <c r="E156" s="9" t="s">
        <v>61</v>
      </c>
      <c r="F156" s="9">
        <v>2023</v>
      </c>
      <c r="G156" s="9" t="str">
        <f t="shared" si="2"/>
        <v>Gasoline Heavy-Duty Vehicles 2023</v>
      </c>
      <c r="H156" s="9">
        <v>8.7799999999999994</v>
      </c>
      <c r="I156" s="9">
        <v>3.2800000000000003E-2</v>
      </c>
      <c r="J156" s="9">
        <v>9.7999999999999997E-3</v>
      </c>
      <c r="K156" s="9" t="s">
        <v>56</v>
      </c>
    </row>
    <row r="157" spans="5:11">
      <c r="E157" s="9" t="s">
        <v>61</v>
      </c>
      <c r="F157" s="9">
        <v>2024</v>
      </c>
      <c r="G157" s="9" t="str">
        <f t="shared" si="2"/>
        <v>Gasoline Heavy-Duty Vehicles 2024</v>
      </c>
      <c r="H157" s="9">
        <v>8.7799999999999994</v>
      </c>
      <c r="I157" s="9">
        <v>3.2800000000000003E-2</v>
      </c>
      <c r="J157" s="9">
        <v>9.7999999999999997E-3</v>
      </c>
      <c r="K157" s="9" t="s">
        <v>56</v>
      </c>
    </row>
    <row r="158" spans="5:11">
      <c r="E158" s="9" t="s">
        <v>62</v>
      </c>
      <c r="F158" s="9">
        <v>1960</v>
      </c>
      <c r="G158" s="9" t="str">
        <f t="shared" si="2"/>
        <v>Diesel Passenger Cars 1960</v>
      </c>
      <c r="H158" s="9">
        <v>10.210000000000001</v>
      </c>
      <c r="I158" s="9">
        <v>5.9999999999999995E-4</v>
      </c>
      <c r="J158" s="9">
        <v>1.1999999999999999E-3</v>
      </c>
      <c r="K158" s="9" t="s">
        <v>56</v>
      </c>
    </row>
    <row r="159" spans="5:11">
      <c r="E159" s="9" t="s">
        <v>62</v>
      </c>
      <c r="F159" s="9">
        <v>1961</v>
      </c>
      <c r="G159" s="9" t="str">
        <f t="shared" si="2"/>
        <v>Diesel Passenger Cars 1961</v>
      </c>
      <c r="H159" s="9">
        <v>10.210000000000001</v>
      </c>
      <c r="I159" s="9">
        <v>5.9999999999999995E-4</v>
      </c>
      <c r="J159" s="9">
        <v>1.1999999999999999E-3</v>
      </c>
      <c r="K159" s="9" t="s">
        <v>56</v>
      </c>
    </row>
    <row r="160" spans="5:11">
      <c r="E160" s="9" t="s">
        <v>62</v>
      </c>
      <c r="F160" s="9">
        <v>1962</v>
      </c>
      <c r="G160" s="9" t="str">
        <f t="shared" si="2"/>
        <v>Diesel Passenger Cars 1962</v>
      </c>
      <c r="H160" s="9">
        <v>10.210000000000001</v>
      </c>
      <c r="I160" s="9">
        <v>5.9999999999999995E-4</v>
      </c>
      <c r="J160" s="9">
        <v>1.1999999999999999E-3</v>
      </c>
      <c r="K160" s="9" t="s">
        <v>56</v>
      </c>
    </row>
    <row r="161" spans="5:11">
      <c r="E161" s="9" t="s">
        <v>62</v>
      </c>
      <c r="F161" s="9">
        <v>1963</v>
      </c>
      <c r="G161" s="9" t="str">
        <f t="shared" si="2"/>
        <v>Diesel Passenger Cars 1963</v>
      </c>
      <c r="H161" s="9">
        <v>10.210000000000001</v>
      </c>
      <c r="I161" s="9">
        <v>5.9999999999999995E-4</v>
      </c>
      <c r="J161" s="9">
        <v>1.1999999999999999E-3</v>
      </c>
      <c r="K161" s="9" t="s">
        <v>56</v>
      </c>
    </row>
    <row r="162" spans="5:11">
      <c r="E162" s="9" t="s">
        <v>62</v>
      </c>
      <c r="F162" s="9">
        <v>1964</v>
      </c>
      <c r="G162" s="9" t="str">
        <f t="shared" si="2"/>
        <v>Diesel Passenger Cars 1964</v>
      </c>
      <c r="H162" s="9">
        <v>10.210000000000001</v>
      </c>
      <c r="I162" s="9">
        <v>5.9999999999999995E-4</v>
      </c>
      <c r="J162" s="9">
        <v>1.1999999999999999E-3</v>
      </c>
      <c r="K162" s="9" t="s">
        <v>56</v>
      </c>
    </row>
    <row r="163" spans="5:11">
      <c r="E163" s="9" t="s">
        <v>62</v>
      </c>
      <c r="F163" s="9">
        <v>1965</v>
      </c>
      <c r="G163" s="9" t="str">
        <f t="shared" si="2"/>
        <v>Diesel Passenger Cars 1965</v>
      </c>
      <c r="H163" s="9">
        <v>10.210000000000001</v>
      </c>
      <c r="I163" s="9">
        <v>5.9999999999999995E-4</v>
      </c>
      <c r="J163" s="9">
        <v>1.1999999999999999E-3</v>
      </c>
      <c r="K163" s="9" t="s">
        <v>56</v>
      </c>
    </row>
    <row r="164" spans="5:11">
      <c r="E164" s="9" t="s">
        <v>62</v>
      </c>
      <c r="F164" s="9">
        <v>1966</v>
      </c>
      <c r="G164" s="9" t="str">
        <f t="shared" si="2"/>
        <v>Diesel Passenger Cars 1966</v>
      </c>
      <c r="H164" s="9">
        <v>10.210000000000001</v>
      </c>
      <c r="I164" s="9">
        <v>5.9999999999999995E-4</v>
      </c>
      <c r="J164" s="9">
        <v>1.1999999999999999E-3</v>
      </c>
      <c r="K164" s="9" t="s">
        <v>56</v>
      </c>
    </row>
    <row r="165" spans="5:11">
      <c r="E165" s="9" t="s">
        <v>62</v>
      </c>
      <c r="F165" s="9">
        <v>1967</v>
      </c>
      <c r="G165" s="9" t="str">
        <f t="shared" si="2"/>
        <v>Diesel Passenger Cars 1967</v>
      </c>
      <c r="H165" s="9">
        <v>10.210000000000001</v>
      </c>
      <c r="I165" s="9">
        <v>5.9999999999999995E-4</v>
      </c>
      <c r="J165" s="9">
        <v>1.1999999999999999E-3</v>
      </c>
      <c r="K165" s="9" t="s">
        <v>56</v>
      </c>
    </row>
    <row r="166" spans="5:11">
      <c r="E166" s="9" t="s">
        <v>62</v>
      </c>
      <c r="F166" s="9">
        <v>1968</v>
      </c>
      <c r="G166" s="9" t="str">
        <f t="shared" si="2"/>
        <v>Diesel Passenger Cars 1968</v>
      </c>
      <c r="H166" s="9">
        <v>10.210000000000001</v>
      </c>
      <c r="I166" s="9">
        <v>5.9999999999999995E-4</v>
      </c>
      <c r="J166" s="9">
        <v>1.1999999999999999E-3</v>
      </c>
      <c r="K166" s="9" t="s">
        <v>56</v>
      </c>
    </row>
    <row r="167" spans="5:11">
      <c r="E167" s="9" t="s">
        <v>62</v>
      </c>
      <c r="F167" s="9">
        <v>1969</v>
      </c>
      <c r="G167" s="9" t="str">
        <f t="shared" si="2"/>
        <v>Diesel Passenger Cars 1969</v>
      </c>
      <c r="H167" s="9">
        <v>10.210000000000001</v>
      </c>
      <c r="I167" s="9">
        <v>5.9999999999999995E-4</v>
      </c>
      <c r="J167" s="9">
        <v>1.1999999999999999E-3</v>
      </c>
      <c r="K167" s="9" t="s">
        <v>56</v>
      </c>
    </row>
    <row r="168" spans="5:11">
      <c r="E168" s="9" t="s">
        <v>62</v>
      </c>
      <c r="F168" s="9">
        <v>1970</v>
      </c>
      <c r="G168" s="9" t="str">
        <f t="shared" si="2"/>
        <v>Diesel Passenger Cars 1970</v>
      </c>
      <c r="H168" s="9">
        <v>10.210000000000001</v>
      </c>
      <c r="I168" s="9">
        <v>5.9999999999999995E-4</v>
      </c>
      <c r="J168" s="9">
        <v>1.1999999999999999E-3</v>
      </c>
      <c r="K168" s="9" t="s">
        <v>56</v>
      </c>
    </row>
    <row r="169" spans="5:11">
      <c r="E169" s="9" t="s">
        <v>62</v>
      </c>
      <c r="F169" s="9">
        <v>1971</v>
      </c>
      <c r="G169" s="9" t="str">
        <f t="shared" si="2"/>
        <v>Diesel Passenger Cars 1971</v>
      </c>
      <c r="H169" s="9">
        <v>10.210000000000001</v>
      </c>
      <c r="I169" s="9">
        <v>5.9999999999999995E-4</v>
      </c>
      <c r="J169" s="9">
        <v>1.1999999999999999E-3</v>
      </c>
      <c r="K169" s="9" t="s">
        <v>56</v>
      </c>
    </row>
    <row r="170" spans="5:11">
      <c r="E170" s="9" t="s">
        <v>62</v>
      </c>
      <c r="F170" s="9">
        <v>1972</v>
      </c>
      <c r="G170" s="9" t="str">
        <f t="shared" si="2"/>
        <v>Diesel Passenger Cars 1972</v>
      </c>
      <c r="H170" s="9">
        <v>10.210000000000001</v>
      </c>
      <c r="I170" s="9">
        <v>5.9999999999999995E-4</v>
      </c>
      <c r="J170" s="9">
        <v>1.1999999999999999E-3</v>
      </c>
      <c r="K170" s="9" t="s">
        <v>56</v>
      </c>
    </row>
    <row r="171" spans="5:11">
      <c r="E171" s="9" t="s">
        <v>62</v>
      </c>
      <c r="F171" s="9">
        <v>1973</v>
      </c>
      <c r="G171" s="9" t="str">
        <f t="shared" si="2"/>
        <v>Diesel Passenger Cars 1973</v>
      </c>
      <c r="H171" s="9">
        <v>10.210000000000001</v>
      </c>
      <c r="I171" s="9">
        <v>5.9999999999999995E-4</v>
      </c>
      <c r="J171" s="9">
        <v>1.1999999999999999E-3</v>
      </c>
      <c r="K171" s="9" t="s">
        <v>56</v>
      </c>
    </row>
    <row r="172" spans="5:11">
      <c r="E172" s="9" t="s">
        <v>62</v>
      </c>
      <c r="F172" s="9">
        <v>1974</v>
      </c>
      <c r="G172" s="9" t="str">
        <f t="shared" si="2"/>
        <v>Diesel Passenger Cars 1974</v>
      </c>
      <c r="H172" s="9">
        <v>10.210000000000001</v>
      </c>
      <c r="I172" s="9">
        <v>5.9999999999999995E-4</v>
      </c>
      <c r="J172" s="9">
        <v>1.1999999999999999E-3</v>
      </c>
      <c r="K172" s="9" t="s">
        <v>56</v>
      </c>
    </row>
    <row r="173" spans="5:11">
      <c r="E173" s="9" t="s">
        <v>62</v>
      </c>
      <c r="F173" s="9">
        <v>1975</v>
      </c>
      <c r="G173" s="9" t="str">
        <f t="shared" si="2"/>
        <v>Diesel Passenger Cars 1975</v>
      </c>
      <c r="H173" s="9">
        <v>10.210000000000001</v>
      </c>
      <c r="I173" s="9">
        <v>5.9999999999999995E-4</v>
      </c>
      <c r="J173" s="9">
        <v>1.1999999999999999E-3</v>
      </c>
      <c r="K173" s="9" t="s">
        <v>56</v>
      </c>
    </row>
    <row r="174" spans="5:11">
      <c r="E174" s="9" t="s">
        <v>62</v>
      </c>
      <c r="F174" s="9">
        <v>1976</v>
      </c>
      <c r="G174" s="9" t="str">
        <f t="shared" si="2"/>
        <v>Diesel Passenger Cars 1976</v>
      </c>
      <c r="H174" s="9">
        <v>10.210000000000001</v>
      </c>
      <c r="I174" s="9">
        <v>5.9999999999999995E-4</v>
      </c>
      <c r="J174" s="9">
        <v>1.1999999999999999E-3</v>
      </c>
      <c r="K174" s="9" t="s">
        <v>56</v>
      </c>
    </row>
    <row r="175" spans="5:11">
      <c r="E175" s="9" t="s">
        <v>62</v>
      </c>
      <c r="F175" s="9">
        <v>1977</v>
      </c>
      <c r="G175" s="9" t="str">
        <f t="shared" si="2"/>
        <v>Diesel Passenger Cars 1977</v>
      </c>
      <c r="H175" s="9">
        <v>10.210000000000001</v>
      </c>
      <c r="I175" s="9">
        <v>5.9999999999999995E-4</v>
      </c>
      <c r="J175" s="9">
        <v>1.1999999999999999E-3</v>
      </c>
      <c r="K175" s="9" t="s">
        <v>56</v>
      </c>
    </row>
    <row r="176" spans="5:11">
      <c r="E176" s="9" t="s">
        <v>62</v>
      </c>
      <c r="F176" s="9">
        <v>1978</v>
      </c>
      <c r="G176" s="9" t="str">
        <f t="shared" si="2"/>
        <v>Diesel Passenger Cars 1978</v>
      </c>
      <c r="H176" s="9">
        <v>10.210000000000001</v>
      </c>
      <c r="I176" s="9">
        <v>5.9999999999999995E-4</v>
      </c>
      <c r="J176" s="9">
        <v>1.1999999999999999E-3</v>
      </c>
      <c r="K176" s="9" t="s">
        <v>56</v>
      </c>
    </row>
    <row r="177" spans="5:11">
      <c r="E177" s="9" t="s">
        <v>62</v>
      </c>
      <c r="F177" s="9">
        <v>1979</v>
      </c>
      <c r="G177" s="9" t="str">
        <f t="shared" si="2"/>
        <v>Diesel Passenger Cars 1979</v>
      </c>
      <c r="H177" s="9">
        <v>10.210000000000001</v>
      </c>
      <c r="I177" s="9">
        <v>5.9999999999999995E-4</v>
      </c>
      <c r="J177" s="9">
        <v>1.1999999999999999E-3</v>
      </c>
      <c r="K177" s="9" t="s">
        <v>56</v>
      </c>
    </row>
    <row r="178" spans="5:11">
      <c r="E178" s="9" t="s">
        <v>62</v>
      </c>
      <c r="F178" s="9">
        <v>1980</v>
      </c>
      <c r="G178" s="9" t="str">
        <f t="shared" si="2"/>
        <v>Diesel Passenger Cars 1980</v>
      </c>
      <c r="H178" s="9">
        <v>10.210000000000001</v>
      </c>
      <c r="I178" s="9">
        <v>5.9999999999999995E-4</v>
      </c>
      <c r="J178" s="9">
        <v>1.1999999999999999E-3</v>
      </c>
      <c r="K178" s="9" t="s">
        <v>56</v>
      </c>
    </row>
    <row r="179" spans="5:11">
      <c r="E179" s="9" t="s">
        <v>62</v>
      </c>
      <c r="F179" s="9">
        <v>1981</v>
      </c>
      <c r="G179" s="9" t="str">
        <f t="shared" si="2"/>
        <v>Diesel Passenger Cars 1981</v>
      </c>
      <c r="H179" s="9">
        <v>10.210000000000001</v>
      </c>
      <c r="I179" s="9">
        <v>5.9999999999999995E-4</v>
      </c>
      <c r="J179" s="9">
        <v>1.1999999999999999E-3</v>
      </c>
      <c r="K179" s="9" t="s">
        <v>56</v>
      </c>
    </row>
    <row r="180" spans="5:11">
      <c r="E180" s="9" t="s">
        <v>62</v>
      </c>
      <c r="F180" s="9">
        <v>1982</v>
      </c>
      <c r="G180" s="9" t="str">
        <f t="shared" si="2"/>
        <v>Diesel Passenger Cars 1982</v>
      </c>
      <c r="H180" s="9">
        <v>10.210000000000001</v>
      </c>
      <c r="I180" s="9">
        <v>5.9999999999999995E-4</v>
      </c>
      <c r="J180" s="9">
        <v>1.1999999999999999E-3</v>
      </c>
      <c r="K180" s="9" t="s">
        <v>56</v>
      </c>
    </row>
    <row r="181" spans="5:11">
      <c r="E181" s="9" t="s">
        <v>62</v>
      </c>
      <c r="F181" s="9">
        <v>1983</v>
      </c>
      <c r="G181" s="9" t="str">
        <f t="shared" si="2"/>
        <v>Diesel Passenger Cars 1983</v>
      </c>
      <c r="H181" s="9">
        <v>10.210000000000001</v>
      </c>
      <c r="I181" s="9">
        <v>5.0000000000000001E-4</v>
      </c>
      <c r="J181" s="9">
        <v>1E-3</v>
      </c>
      <c r="K181" s="9" t="s">
        <v>56</v>
      </c>
    </row>
    <row r="182" spans="5:11">
      <c r="E182" s="9" t="s">
        <v>62</v>
      </c>
      <c r="F182" s="9">
        <v>1984</v>
      </c>
      <c r="G182" s="9" t="str">
        <f t="shared" si="2"/>
        <v>Diesel Passenger Cars 1984</v>
      </c>
      <c r="H182" s="9">
        <v>10.210000000000001</v>
      </c>
      <c r="I182" s="9">
        <v>5.0000000000000001E-4</v>
      </c>
      <c r="J182" s="9">
        <v>1E-3</v>
      </c>
      <c r="K182" s="9" t="s">
        <v>56</v>
      </c>
    </row>
    <row r="183" spans="5:11">
      <c r="E183" s="9" t="s">
        <v>62</v>
      </c>
      <c r="F183" s="9">
        <v>1985</v>
      </c>
      <c r="G183" s="9" t="str">
        <f t="shared" ref="G183:G246" si="3">E183&amp;" "&amp;F183</f>
        <v>Diesel Passenger Cars 1985</v>
      </c>
      <c r="H183" s="9">
        <v>10.210000000000001</v>
      </c>
      <c r="I183" s="9">
        <v>5.0000000000000001E-4</v>
      </c>
      <c r="J183" s="9">
        <v>1E-3</v>
      </c>
      <c r="K183" s="9" t="s">
        <v>56</v>
      </c>
    </row>
    <row r="184" spans="5:11">
      <c r="E184" s="9" t="s">
        <v>62</v>
      </c>
      <c r="F184" s="9">
        <v>1986</v>
      </c>
      <c r="G184" s="9" t="str">
        <f t="shared" si="3"/>
        <v>Diesel Passenger Cars 1986</v>
      </c>
      <c r="H184" s="9">
        <v>10.210000000000001</v>
      </c>
      <c r="I184" s="9">
        <v>5.0000000000000001E-4</v>
      </c>
      <c r="J184" s="9">
        <v>1E-3</v>
      </c>
      <c r="K184" s="9" t="s">
        <v>56</v>
      </c>
    </row>
    <row r="185" spans="5:11">
      <c r="E185" s="9" t="s">
        <v>62</v>
      </c>
      <c r="F185" s="9">
        <v>1987</v>
      </c>
      <c r="G185" s="9" t="str">
        <f t="shared" si="3"/>
        <v>Diesel Passenger Cars 1987</v>
      </c>
      <c r="H185" s="9">
        <v>10.210000000000001</v>
      </c>
      <c r="I185" s="9">
        <v>5.0000000000000001E-4</v>
      </c>
      <c r="J185" s="9">
        <v>1E-3</v>
      </c>
      <c r="K185" s="9" t="s">
        <v>56</v>
      </c>
    </row>
    <row r="186" spans="5:11">
      <c r="E186" s="9" t="s">
        <v>62</v>
      </c>
      <c r="F186" s="9">
        <v>1988</v>
      </c>
      <c r="G186" s="9" t="str">
        <f t="shared" si="3"/>
        <v>Diesel Passenger Cars 1988</v>
      </c>
      <c r="H186" s="9">
        <v>10.210000000000001</v>
      </c>
      <c r="I186" s="9">
        <v>5.0000000000000001E-4</v>
      </c>
      <c r="J186" s="9">
        <v>1E-3</v>
      </c>
      <c r="K186" s="9" t="s">
        <v>56</v>
      </c>
    </row>
    <row r="187" spans="5:11">
      <c r="E187" s="9" t="s">
        <v>62</v>
      </c>
      <c r="F187" s="9">
        <v>1989</v>
      </c>
      <c r="G187" s="9" t="str">
        <f t="shared" si="3"/>
        <v>Diesel Passenger Cars 1989</v>
      </c>
      <c r="H187" s="9">
        <v>10.210000000000001</v>
      </c>
      <c r="I187" s="9">
        <v>5.0000000000000001E-4</v>
      </c>
      <c r="J187" s="9">
        <v>1E-3</v>
      </c>
      <c r="K187" s="9" t="s">
        <v>56</v>
      </c>
    </row>
    <row r="188" spans="5:11">
      <c r="E188" s="9" t="s">
        <v>62</v>
      </c>
      <c r="F188" s="9">
        <v>1990</v>
      </c>
      <c r="G188" s="9" t="str">
        <f t="shared" si="3"/>
        <v>Diesel Passenger Cars 1990</v>
      </c>
      <c r="H188" s="9">
        <v>10.210000000000001</v>
      </c>
      <c r="I188" s="9">
        <v>5.0000000000000001E-4</v>
      </c>
      <c r="J188" s="9">
        <v>1E-3</v>
      </c>
      <c r="K188" s="9" t="s">
        <v>56</v>
      </c>
    </row>
    <row r="189" spans="5:11">
      <c r="E189" s="9" t="s">
        <v>62</v>
      </c>
      <c r="F189" s="9">
        <v>1991</v>
      </c>
      <c r="G189" s="9" t="str">
        <f t="shared" si="3"/>
        <v>Diesel Passenger Cars 1991</v>
      </c>
      <c r="H189" s="9">
        <v>10.210000000000001</v>
      </c>
      <c r="I189" s="9">
        <v>5.0000000000000001E-4</v>
      </c>
      <c r="J189" s="9">
        <v>1E-3</v>
      </c>
      <c r="K189" s="9" t="s">
        <v>56</v>
      </c>
    </row>
    <row r="190" spans="5:11">
      <c r="E190" s="9" t="s">
        <v>62</v>
      </c>
      <c r="F190" s="9">
        <v>1992</v>
      </c>
      <c r="G190" s="9" t="str">
        <f t="shared" si="3"/>
        <v>Diesel Passenger Cars 1992</v>
      </c>
      <c r="H190" s="9">
        <v>10.210000000000001</v>
      </c>
      <c r="I190" s="9">
        <v>5.0000000000000001E-4</v>
      </c>
      <c r="J190" s="9">
        <v>1E-3</v>
      </c>
      <c r="K190" s="9" t="s">
        <v>56</v>
      </c>
    </row>
    <row r="191" spans="5:11">
      <c r="E191" s="9" t="s">
        <v>62</v>
      </c>
      <c r="F191" s="9">
        <v>1993</v>
      </c>
      <c r="G191" s="9" t="str">
        <f t="shared" si="3"/>
        <v>Diesel Passenger Cars 1993</v>
      </c>
      <c r="H191" s="9">
        <v>10.210000000000001</v>
      </c>
      <c r="I191" s="9">
        <v>5.0000000000000001E-4</v>
      </c>
      <c r="J191" s="9">
        <v>1E-3</v>
      </c>
      <c r="K191" s="9" t="s">
        <v>56</v>
      </c>
    </row>
    <row r="192" spans="5:11">
      <c r="E192" s="9" t="s">
        <v>62</v>
      </c>
      <c r="F192" s="9">
        <v>1994</v>
      </c>
      <c r="G192" s="9" t="str">
        <f t="shared" si="3"/>
        <v>Diesel Passenger Cars 1994</v>
      </c>
      <c r="H192" s="9">
        <v>10.210000000000001</v>
      </c>
      <c r="I192" s="9">
        <v>5.0000000000000001E-4</v>
      </c>
      <c r="J192" s="9">
        <v>1E-3</v>
      </c>
      <c r="K192" s="9" t="s">
        <v>56</v>
      </c>
    </row>
    <row r="193" spans="5:11">
      <c r="E193" s="9" t="s">
        <v>62</v>
      </c>
      <c r="F193" s="9">
        <v>1995</v>
      </c>
      <c r="G193" s="9" t="str">
        <f t="shared" si="3"/>
        <v>Diesel Passenger Cars 1995</v>
      </c>
      <c r="H193" s="9">
        <v>10.210000000000001</v>
      </c>
      <c r="I193" s="9">
        <v>5.0000000000000001E-4</v>
      </c>
      <c r="J193" s="9">
        <v>1E-3</v>
      </c>
      <c r="K193" s="9" t="s">
        <v>56</v>
      </c>
    </row>
    <row r="194" spans="5:11">
      <c r="E194" s="9" t="s">
        <v>62</v>
      </c>
      <c r="F194" s="9">
        <v>1996</v>
      </c>
      <c r="G194" s="9" t="str">
        <f t="shared" si="3"/>
        <v>Diesel Passenger Cars 1996</v>
      </c>
      <c r="H194" s="9">
        <v>10.210000000000001</v>
      </c>
      <c r="I194" s="9">
        <v>5.0000000000000001E-4</v>
      </c>
      <c r="J194" s="9">
        <v>1E-3</v>
      </c>
      <c r="K194" s="9" t="s">
        <v>56</v>
      </c>
    </row>
    <row r="195" spans="5:11">
      <c r="E195" s="9" t="s">
        <v>62</v>
      </c>
      <c r="F195" s="9">
        <v>1997</v>
      </c>
      <c r="G195" s="9" t="str">
        <f t="shared" si="3"/>
        <v>Diesel Passenger Cars 1997</v>
      </c>
      <c r="H195" s="9">
        <v>10.210000000000001</v>
      </c>
      <c r="I195" s="9">
        <v>5.0000000000000001E-4</v>
      </c>
      <c r="J195" s="9">
        <v>1E-3</v>
      </c>
      <c r="K195" s="9" t="s">
        <v>56</v>
      </c>
    </row>
    <row r="196" spans="5:11">
      <c r="E196" s="9" t="s">
        <v>62</v>
      </c>
      <c r="F196" s="9">
        <v>1998</v>
      </c>
      <c r="G196" s="9" t="str">
        <f t="shared" si="3"/>
        <v>Diesel Passenger Cars 1998</v>
      </c>
      <c r="H196" s="9">
        <v>10.210000000000001</v>
      </c>
      <c r="I196" s="9">
        <v>5.0000000000000001E-4</v>
      </c>
      <c r="J196" s="9">
        <v>1E-3</v>
      </c>
      <c r="K196" s="9" t="s">
        <v>56</v>
      </c>
    </row>
    <row r="197" spans="5:11">
      <c r="E197" s="9" t="s">
        <v>62</v>
      </c>
      <c r="F197" s="9">
        <v>1999</v>
      </c>
      <c r="G197" s="9" t="str">
        <f t="shared" si="3"/>
        <v>Diesel Passenger Cars 1999</v>
      </c>
      <c r="H197" s="9">
        <v>10.210000000000001</v>
      </c>
      <c r="I197" s="9">
        <v>5.0000000000000001E-4</v>
      </c>
      <c r="J197" s="9">
        <v>1E-3</v>
      </c>
      <c r="K197" s="9" t="s">
        <v>56</v>
      </c>
    </row>
    <row r="198" spans="5:11">
      <c r="E198" s="9" t="s">
        <v>62</v>
      </c>
      <c r="F198" s="9">
        <v>2000</v>
      </c>
      <c r="G198" s="9" t="str">
        <f t="shared" si="3"/>
        <v>Diesel Passenger Cars 2000</v>
      </c>
      <c r="H198" s="9">
        <v>10.210000000000001</v>
      </c>
      <c r="I198" s="9">
        <v>5.0000000000000001E-4</v>
      </c>
      <c r="J198" s="9">
        <v>1E-3</v>
      </c>
      <c r="K198" s="9" t="s">
        <v>56</v>
      </c>
    </row>
    <row r="199" spans="5:11">
      <c r="E199" s="9" t="s">
        <v>62</v>
      </c>
      <c r="F199" s="9">
        <v>2001</v>
      </c>
      <c r="G199" s="9" t="str">
        <f t="shared" si="3"/>
        <v>Diesel Passenger Cars 2001</v>
      </c>
      <c r="H199" s="9">
        <v>10.210000000000001</v>
      </c>
      <c r="I199" s="9">
        <v>5.0000000000000001E-4</v>
      </c>
      <c r="J199" s="9">
        <v>1E-3</v>
      </c>
      <c r="K199" s="9" t="s">
        <v>56</v>
      </c>
    </row>
    <row r="200" spans="5:11">
      <c r="E200" s="9" t="s">
        <v>62</v>
      </c>
      <c r="F200" s="9">
        <v>2002</v>
      </c>
      <c r="G200" s="9" t="str">
        <f t="shared" si="3"/>
        <v>Diesel Passenger Cars 2002</v>
      </c>
      <c r="H200" s="9">
        <v>10.210000000000001</v>
      </c>
      <c r="I200" s="9">
        <v>5.0000000000000001E-4</v>
      </c>
      <c r="J200" s="9">
        <v>1E-3</v>
      </c>
      <c r="K200" s="9" t="s">
        <v>56</v>
      </c>
    </row>
    <row r="201" spans="5:11">
      <c r="E201" s="9" t="s">
        <v>62</v>
      </c>
      <c r="F201" s="9">
        <v>2003</v>
      </c>
      <c r="G201" s="9" t="str">
        <f t="shared" si="3"/>
        <v>Diesel Passenger Cars 2003</v>
      </c>
      <c r="H201" s="9">
        <v>10.210000000000001</v>
      </c>
      <c r="I201" s="9">
        <v>5.0000000000000001E-4</v>
      </c>
      <c r="J201" s="9">
        <v>1E-3</v>
      </c>
      <c r="K201" s="9" t="s">
        <v>56</v>
      </c>
    </row>
    <row r="202" spans="5:11">
      <c r="E202" s="9" t="s">
        <v>62</v>
      </c>
      <c r="F202" s="9">
        <v>2004</v>
      </c>
      <c r="G202" s="9" t="str">
        <f t="shared" si="3"/>
        <v>Diesel Passenger Cars 2004</v>
      </c>
      <c r="H202" s="9">
        <v>10.210000000000001</v>
      </c>
      <c r="I202" s="9">
        <v>5.0000000000000001E-4</v>
      </c>
      <c r="J202" s="9">
        <v>1E-3</v>
      </c>
      <c r="K202" s="9" t="s">
        <v>56</v>
      </c>
    </row>
    <row r="203" spans="5:11">
      <c r="E203" s="9" t="s">
        <v>62</v>
      </c>
      <c r="F203" s="9">
        <v>2005</v>
      </c>
      <c r="G203" s="9" t="str">
        <f t="shared" si="3"/>
        <v>Diesel Passenger Cars 2005</v>
      </c>
      <c r="H203" s="9">
        <v>10.210000000000001</v>
      </c>
      <c r="I203" s="9">
        <v>5.0000000000000001E-4</v>
      </c>
      <c r="J203" s="9">
        <v>1E-3</v>
      </c>
      <c r="K203" s="9" t="s">
        <v>56</v>
      </c>
    </row>
    <row r="204" spans="5:11">
      <c r="E204" s="9" t="s">
        <v>62</v>
      </c>
      <c r="F204" s="9">
        <v>2006</v>
      </c>
      <c r="G204" s="9" t="str">
        <f t="shared" si="3"/>
        <v>Diesel Passenger Cars 2006</v>
      </c>
      <c r="H204" s="9">
        <v>10.210000000000001</v>
      </c>
      <c r="I204" s="9">
        <v>5.0000000000000001E-4</v>
      </c>
      <c r="J204" s="9">
        <v>1E-3</v>
      </c>
      <c r="K204" s="9" t="s">
        <v>56</v>
      </c>
    </row>
    <row r="205" spans="5:11">
      <c r="E205" s="9" t="s">
        <v>62</v>
      </c>
      <c r="F205" s="9">
        <v>2007</v>
      </c>
      <c r="G205" s="9" t="str">
        <f t="shared" si="3"/>
        <v>Diesel Passenger Cars 2007</v>
      </c>
      <c r="H205" s="9">
        <v>10.210000000000001</v>
      </c>
      <c r="I205" s="9">
        <v>3.0200000000000001E-2</v>
      </c>
      <c r="J205" s="9">
        <v>1.9199999999999998E-2</v>
      </c>
      <c r="K205" s="9" t="s">
        <v>56</v>
      </c>
    </row>
    <row r="206" spans="5:11">
      <c r="E206" s="9" t="s">
        <v>62</v>
      </c>
      <c r="F206" s="9">
        <v>2008</v>
      </c>
      <c r="G206" s="9" t="str">
        <f t="shared" si="3"/>
        <v>Diesel Passenger Cars 2008</v>
      </c>
      <c r="H206" s="9">
        <v>10.210000000000001</v>
      </c>
      <c r="I206" s="9">
        <v>3.0200000000000001E-2</v>
      </c>
      <c r="J206" s="9">
        <v>1.9199999999999998E-2</v>
      </c>
      <c r="K206" s="9" t="s">
        <v>56</v>
      </c>
    </row>
    <row r="207" spans="5:11">
      <c r="E207" s="9" t="s">
        <v>62</v>
      </c>
      <c r="F207" s="9">
        <v>2009</v>
      </c>
      <c r="G207" s="9" t="str">
        <f t="shared" si="3"/>
        <v>Diesel Passenger Cars 2009</v>
      </c>
      <c r="H207" s="9">
        <v>10.210000000000001</v>
      </c>
      <c r="I207" s="9">
        <v>3.0200000000000001E-2</v>
      </c>
      <c r="J207" s="9">
        <v>1.9199999999999998E-2</v>
      </c>
      <c r="K207" s="9" t="s">
        <v>56</v>
      </c>
    </row>
    <row r="208" spans="5:11">
      <c r="E208" s="9" t="s">
        <v>62</v>
      </c>
      <c r="F208" s="9">
        <v>2010</v>
      </c>
      <c r="G208" s="9" t="str">
        <f t="shared" si="3"/>
        <v>Diesel Passenger Cars 2010</v>
      </c>
      <c r="H208" s="9">
        <v>10.210000000000001</v>
      </c>
      <c r="I208" s="9">
        <v>3.0200000000000001E-2</v>
      </c>
      <c r="J208" s="9">
        <v>1.9199999999999998E-2</v>
      </c>
      <c r="K208" s="9" t="s">
        <v>56</v>
      </c>
    </row>
    <row r="209" spans="5:11">
      <c r="E209" s="9" t="s">
        <v>62</v>
      </c>
      <c r="F209" s="9">
        <v>2011</v>
      </c>
      <c r="G209" s="9" t="str">
        <f t="shared" si="3"/>
        <v>Diesel Passenger Cars 2011</v>
      </c>
      <c r="H209" s="9">
        <v>10.210000000000001</v>
      </c>
      <c r="I209" s="9">
        <v>3.0200000000000001E-2</v>
      </c>
      <c r="J209" s="9">
        <v>1.9199999999999998E-2</v>
      </c>
      <c r="K209" s="9" t="s">
        <v>56</v>
      </c>
    </row>
    <row r="210" spans="5:11">
      <c r="E210" s="9" t="s">
        <v>62</v>
      </c>
      <c r="F210" s="9">
        <v>2012</v>
      </c>
      <c r="G210" s="9" t="str">
        <f t="shared" si="3"/>
        <v>Diesel Passenger Cars 2012</v>
      </c>
      <c r="H210" s="9">
        <v>10.210000000000001</v>
      </c>
      <c r="I210" s="9">
        <v>3.0200000000000001E-2</v>
      </c>
      <c r="J210" s="9">
        <v>1.9199999999999998E-2</v>
      </c>
      <c r="K210" s="9" t="s">
        <v>56</v>
      </c>
    </row>
    <row r="211" spans="5:11">
      <c r="E211" s="9" t="s">
        <v>62</v>
      </c>
      <c r="F211" s="9">
        <v>2013</v>
      </c>
      <c r="G211" s="9" t="str">
        <f t="shared" si="3"/>
        <v>Diesel Passenger Cars 2013</v>
      </c>
      <c r="H211" s="9">
        <v>10.210000000000001</v>
      </c>
      <c r="I211" s="9">
        <v>3.0200000000000001E-2</v>
      </c>
      <c r="J211" s="9">
        <v>1.9199999999999998E-2</v>
      </c>
      <c r="K211" s="9" t="s">
        <v>56</v>
      </c>
    </row>
    <row r="212" spans="5:11">
      <c r="E212" s="9" t="s">
        <v>62</v>
      </c>
      <c r="F212" s="9">
        <v>2014</v>
      </c>
      <c r="G212" s="9" t="str">
        <f t="shared" si="3"/>
        <v>Diesel Passenger Cars 2014</v>
      </c>
      <c r="H212" s="9">
        <v>10.210000000000001</v>
      </c>
      <c r="I212" s="9">
        <v>3.0200000000000001E-2</v>
      </c>
      <c r="J212" s="9">
        <v>1.9199999999999998E-2</v>
      </c>
      <c r="K212" s="9" t="s">
        <v>56</v>
      </c>
    </row>
    <row r="213" spans="5:11">
      <c r="E213" s="9" t="s">
        <v>62</v>
      </c>
      <c r="F213" s="9">
        <v>2015</v>
      </c>
      <c r="G213" s="9" t="str">
        <f t="shared" si="3"/>
        <v>Diesel Passenger Cars 2015</v>
      </c>
      <c r="H213" s="9">
        <v>10.210000000000001</v>
      </c>
      <c r="I213" s="9">
        <v>3.0200000000000001E-2</v>
      </c>
      <c r="J213" s="9">
        <v>1.9199999999999998E-2</v>
      </c>
      <c r="K213" s="9" t="s">
        <v>56</v>
      </c>
    </row>
    <row r="214" spans="5:11">
      <c r="E214" s="9" t="s">
        <v>62</v>
      </c>
      <c r="F214" s="9">
        <v>2016</v>
      </c>
      <c r="G214" s="9" t="str">
        <f t="shared" si="3"/>
        <v>Diesel Passenger Cars 2016</v>
      </c>
      <c r="H214" s="9">
        <v>10.210000000000001</v>
      </c>
      <c r="I214" s="9">
        <v>3.0200000000000001E-2</v>
      </c>
      <c r="J214" s="9">
        <v>1.9199999999999998E-2</v>
      </c>
      <c r="K214" s="9" t="s">
        <v>56</v>
      </c>
    </row>
    <row r="215" spans="5:11">
      <c r="E215" s="9" t="s">
        <v>62</v>
      </c>
      <c r="F215" s="9">
        <v>2017</v>
      </c>
      <c r="G215" s="9" t="str">
        <f t="shared" si="3"/>
        <v>Diesel Passenger Cars 2017</v>
      </c>
      <c r="H215" s="9">
        <v>10.210000000000001</v>
      </c>
      <c r="I215" s="9">
        <v>3.0200000000000001E-2</v>
      </c>
      <c r="J215" s="9">
        <v>1.9199999999999998E-2</v>
      </c>
      <c r="K215" s="9" t="s">
        <v>56</v>
      </c>
    </row>
    <row r="216" spans="5:11">
      <c r="E216" s="9" t="s">
        <v>62</v>
      </c>
      <c r="F216" s="9">
        <v>2018</v>
      </c>
      <c r="G216" s="9" t="str">
        <f t="shared" si="3"/>
        <v>Diesel Passenger Cars 2018</v>
      </c>
      <c r="H216" s="9">
        <v>10.210000000000001</v>
      </c>
      <c r="I216" s="9">
        <v>3.0200000000000001E-2</v>
      </c>
      <c r="J216" s="9">
        <v>1.9199999999999998E-2</v>
      </c>
      <c r="K216" s="9" t="s">
        <v>56</v>
      </c>
    </row>
    <row r="217" spans="5:11">
      <c r="E217" s="9" t="s">
        <v>62</v>
      </c>
      <c r="F217" s="9">
        <v>2019</v>
      </c>
      <c r="G217" s="9" t="str">
        <f t="shared" si="3"/>
        <v>Diesel Passenger Cars 2019</v>
      </c>
      <c r="H217" s="9">
        <v>10.210000000000001</v>
      </c>
      <c r="I217" s="9">
        <v>3.0200000000000001E-2</v>
      </c>
      <c r="J217" s="9">
        <v>1.9199999999999998E-2</v>
      </c>
      <c r="K217" s="9" t="s">
        <v>56</v>
      </c>
    </row>
    <row r="218" spans="5:11">
      <c r="E218" s="9" t="s">
        <v>62</v>
      </c>
      <c r="F218" s="9">
        <v>2020</v>
      </c>
      <c r="G218" s="9" t="str">
        <f t="shared" si="3"/>
        <v>Diesel Passenger Cars 2020</v>
      </c>
      <c r="H218" s="9">
        <v>10.210000000000001</v>
      </c>
      <c r="I218" s="9">
        <v>3.0200000000000001E-2</v>
      </c>
      <c r="J218" s="9">
        <v>1.9199999999999998E-2</v>
      </c>
      <c r="K218" s="9" t="s">
        <v>56</v>
      </c>
    </row>
    <row r="219" spans="5:11">
      <c r="E219" s="9" t="s">
        <v>62</v>
      </c>
      <c r="F219" s="9">
        <v>2021</v>
      </c>
      <c r="G219" s="9" t="str">
        <f t="shared" si="3"/>
        <v>Diesel Passenger Cars 2021</v>
      </c>
      <c r="H219" s="9">
        <v>10.210000000000001</v>
      </c>
      <c r="I219" s="9">
        <v>3.0200000000000001E-2</v>
      </c>
      <c r="J219" s="9">
        <v>1.9199999999999998E-2</v>
      </c>
      <c r="K219" s="9" t="s">
        <v>56</v>
      </c>
    </row>
    <row r="220" spans="5:11">
      <c r="E220" s="9" t="s">
        <v>62</v>
      </c>
      <c r="F220" s="9">
        <v>2022</v>
      </c>
      <c r="G220" s="9" t="str">
        <f t="shared" si="3"/>
        <v>Diesel Passenger Cars 2022</v>
      </c>
      <c r="H220" s="9">
        <v>10.210000000000001</v>
      </c>
      <c r="I220" s="9">
        <v>3.0200000000000001E-2</v>
      </c>
      <c r="J220" s="9">
        <v>1.9199999999999998E-2</v>
      </c>
      <c r="K220" s="9" t="s">
        <v>56</v>
      </c>
    </row>
    <row r="221" spans="5:11">
      <c r="E221" s="9" t="s">
        <v>62</v>
      </c>
      <c r="F221" s="9">
        <v>2023</v>
      </c>
      <c r="G221" s="9" t="str">
        <f t="shared" si="3"/>
        <v>Diesel Passenger Cars 2023</v>
      </c>
      <c r="H221" s="9">
        <v>10.210000000000001</v>
      </c>
      <c r="I221" s="9">
        <v>3.0200000000000001E-2</v>
      </c>
      <c r="J221" s="9">
        <v>1.9199999999999998E-2</v>
      </c>
      <c r="K221" s="9" t="s">
        <v>56</v>
      </c>
    </row>
    <row r="222" spans="5:11">
      <c r="E222" s="9" t="s">
        <v>62</v>
      </c>
      <c r="F222" s="9">
        <v>2024</v>
      </c>
      <c r="G222" s="9" t="str">
        <f t="shared" si="3"/>
        <v>Diesel Passenger Cars 2024</v>
      </c>
      <c r="H222" s="9">
        <v>10.210000000000001</v>
      </c>
      <c r="I222" s="9">
        <v>3.0200000000000001E-2</v>
      </c>
      <c r="J222" s="9">
        <v>1.9199999999999998E-2</v>
      </c>
      <c r="K222" s="9" t="s">
        <v>56</v>
      </c>
    </row>
    <row r="223" spans="5:11">
      <c r="E223" s="9" t="s">
        <v>63</v>
      </c>
      <c r="F223" s="9">
        <v>1960</v>
      </c>
      <c r="G223" s="9" t="str">
        <f t="shared" si="3"/>
        <v>Diesel Light-Duty Trucks 1960</v>
      </c>
      <c r="H223" s="9">
        <v>10.210000000000001</v>
      </c>
      <c r="I223" s="9">
        <v>1.1000000000000001E-3</v>
      </c>
      <c r="J223" s="9">
        <v>1.6999999999999999E-3</v>
      </c>
      <c r="K223" s="9" t="s">
        <v>56</v>
      </c>
    </row>
    <row r="224" spans="5:11">
      <c r="E224" s="9" t="s">
        <v>63</v>
      </c>
      <c r="F224" s="9">
        <v>1961</v>
      </c>
      <c r="G224" s="9" t="str">
        <f t="shared" si="3"/>
        <v>Diesel Light-Duty Trucks 1961</v>
      </c>
      <c r="H224" s="9">
        <v>10.210000000000001</v>
      </c>
      <c r="I224" s="9">
        <v>1.1000000000000001E-3</v>
      </c>
      <c r="J224" s="9">
        <v>1.6999999999999999E-3</v>
      </c>
      <c r="K224" s="9" t="s">
        <v>56</v>
      </c>
    </row>
    <row r="225" spans="5:11">
      <c r="E225" s="9" t="s">
        <v>63</v>
      </c>
      <c r="F225" s="9">
        <v>1962</v>
      </c>
      <c r="G225" s="9" t="str">
        <f t="shared" si="3"/>
        <v>Diesel Light-Duty Trucks 1962</v>
      </c>
      <c r="H225" s="9">
        <v>10.210000000000001</v>
      </c>
      <c r="I225" s="9">
        <v>1.1000000000000001E-3</v>
      </c>
      <c r="J225" s="9">
        <v>1.6999999999999999E-3</v>
      </c>
      <c r="K225" s="9" t="s">
        <v>56</v>
      </c>
    </row>
    <row r="226" spans="5:11">
      <c r="E226" s="9" t="s">
        <v>63</v>
      </c>
      <c r="F226" s="9">
        <v>1963</v>
      </c>
      <c r="G226" s="9" t="str">
        <f t="shared" si="3"/>
        <v>Diesel Light-Duty Trucks 1963</v>
      </c>
      <c r="H226" s="9">
        <v>10.210000000000001</v>
      </c>
      <c r="I226" s="9">
        <v>1.1000000000000001E-3</v>
      </c>
      <c r="J226" s="9">
        <v>1.6999999999999999E-3</v>
      </c>
      <c r="K226" s="9" t="s">
        <v>56</v>
      </c>
    </row>
    <row r="227" spans="5:11">
      <c r="E227" s="9" t="s">
        <v>63</v>
      </c>
      <c r="F227" s="9">
        <v>1964</v>
      </c>
      <c r="G227" s="9" t="str">
        <f t="shared" si="3"/>
        <v>Diesel Light-Duty Trucks 1964</v>
      </c>
      <c r="H227" s="9">
        <v>10.210000000000001</v>
      </c>
      <c r="I227" s="9">
        <v>1.1000000000000001E-3</v>
      </c>
      <c r="J227" s="9">
        <v>1.6999999999999999E-3</v>
      </c>
      <c r="K227" s="9" t="s">
        <v>56</v>
      </c>
    </row>
    <row r="228" spans="5:11">
      <c r="E228" s="9" t="s">
        <v>63</v>
      </c>
      <c r="F228" s="9">
        <v>1965</v>
      </c>
      <c r="G228" s="9" t="str">
        <f t="shared" si="3"/>
        <v>Diesel Light-Duty Trucks 1965</v>
      </c>
      <c r="H228" s="9">
        <v>10.210000000000001</v>
      </c>
      <c r="I228" s="9">
        <v>1.1000000000000001E-3</v>
      </c>
      <c r="J228" s="9">
        <v>1.6999999999999999E-3</v>
      </c>
      <c r="K228" s="9" t="s">
        <v>56</v>
      </c>
    </row>
    <row r="229" spans="5:11">
      <c r="E229" s="9" t="s">
        <v>63</v>
      </c>
      <c r="F229" s="9">
        <v>1966</v>
      </c>
      <c r="G229" s="9" t="str">
        <f t="shared" si="3"/>
        <v>Diesel Light-Duty Trucks 1966</v>
      </c>
      <c r="H229" s="9">
        <v>10.210000000000001</v>
      </c>
      <c r="I229" s="9">
        <v>1.1000000000000001E-3</v>
      </c>
      <c r="J229" s="9">
        <v>1.6999999999999999E-3</v>
      </c>
      <c r="K229" s="9" t="s">
        <v>56</v>
      </c>
    </row>
    <row r="230" spans="5:11">
      <c r="E230" s="9" t="s">
        <v>63</v>
      </c>
      <c r="F230" s="9">
        <v>1967</v>
      </c>
      <c r="G230" s="9" t="str">
        <f t="shared" si="3"/>
        <v>Diesel Light-Duty Trucks 1967</v>
      </c>
      <c r="H230" s="9">
        <v>10.210000000000001</v>
      </c>
      <c r="I230" s="9">
        <v>1.1000000000000001E-3</v>
      </c>
      <c r="J230" s="9">
        <v>1.6999999999999999E-3</v>
      </c>
      <c r="K230" s="9" t="s">
        <v>56</v>
      </c>
    </row>
    <row r="231" spans="5:11">
      <c r="E231" s="9" t="s">
        <v>63</v>
      </c>
      <c r="F231" s="9">
        <v>1968</v>
      </c>
      <c r="G231" s="9" t="str">
        <f t="shared" si="3"/>
        <v>Diesel Light-Duty Trucks 1968</v>
      </c>
      <c r="H231" s="9">
        <v>10.210000000000001</v>
      </c>
      <c r="I231" s="9">
        <v>1.1000000000000001E-3</v>
      </c>
      <c r="J231" s="9">
        <v>1.6999999999999999E-3</v>
      </c>
      <c r="K231" s="9" t="s">
        <v>56</v>
      </c>
    </row>
    <row r="232" spans="5:11">
      <c r="E232" s="9" t="s">
        <v>63</v>
      </c>
      <c r="F232" s="9">
        <v>1969</v>
      </c>
      <c r="G232" s="9" t="str">
        <f t="shared" si="3"/>
        <v>Diesel Light-Duty Trucks 1969</v>
      </c>
      <c r="H232" s="9">
        <v>10.210000000000001</v>
      </c>
      <c r="I232" s="9">
        <v>1.1000000000000001E-3</v>
      </c>
      <c r="J232" s="9">
        <v>1.6999999999999999E-3</v>
      </c>
      <c r="K232" s="9" t="s">
        <v>56</v>
      </c>
    </row>
    <row r="233" spans="5:11">
      <c r="E233" s="9" t="s">
        <v>63</v>
      </c>
      <c r="F233" s="9">
        <v>1970</v>
      </c>
      <c r="G233" s="9" t="str">
        <f t="shared" si="3"/>
        <v>Diesel Light-Duty Trucks 1970</v>
      </c>
      <c r="H233" s="9">
        <v>10.210000000000001</v>
      </c>
      <c r="I233" s="9">
        <v>1.1000000000000001E-3</v>
      </c>
      <c r="J233" s="9">
        <v>1.6999999999999999E-3</v>
      </c>
      <c r="K233" s="9" t="s">
        <v>56</v>
      </c>
    </row>
    <row r="234" spans="5:11">
      <c r="E234" s="9" t="s">
        <v>63</v>
      </c>
      <c r="F234" s="9">
        <v>1971</v>
      </c>
      <c r="G234" s="9" t="str">
        <f t="shared" si="3"/>
        <v>Diesel Light-Duty Trucks 1971</v>
      </c>
      <c r="H234" s="9">
        <v>10.210000000000001</v>
      </c>
      <c r="I234" s="9">
        <v>1.1000000000000001E-3</v>
      </c>
      <c r="J234" s="9">
        <v>1.6999999999999999E-3</v>
      </c>
      <c r="K234" s="9" t="s">
        <v>56</v>
      </c>
    </row>
    <row r="235" spans="5:11">
      <c r="E235" s="9" t="s">
        <v>63</v>
      </c>
      <c r="F235" s="9">
        <v>1972</v>
      </c>
      <c r="G235" s="9" t="str">
        <f t="shared" si="3"/>
        <v>Diesel Light-Duty Trucks 1972</v>
      </c>
      <c r="H235" s="9">
        <v>10.210000000000001</v>
      </c>
      <c r="I235" s="9">
        <v>1.1000000000000001E-3</v>
      </c>
      <c r="J235" s="9">
        <v>1.6999999999999999E-3</v>
      </c>
      <c r="K235" s="9" t="s">
        <v>56</v>
      </c>
    </row>
    <row r="236" spans="5:11">
      <c r="E236" s="9" t="s">
        <v>63</v>
      </c>
      <c r="F236" s="9">
        <v>1973</v>
      </c>
      <c r="G236" s="9" t="str">
        <f t="shared" si="3"/>
        <v>Diesel Light-Duty Trucks 1973</v>
      </c>
      <c r="H236" s="9">
        <v>10.210000000000001</v>
      </c>
      <c r="I236" s="9">
        <v>1.1000000000000001E-3</v>
      </c>
      <c r="J236" s="9">
        <v>1.6999999999999999E-3</v>
      </c>
      <c r="K236" s="9" t="s">
        <v>56</v>
      </c>
    </row>
    <row r="237" spans="5:11">
      <c r="E237" s="9" t="s">
        <v>63</v>
      </c>
      <c r="F237" s="9">
        <v>1974</v>
      </c>
      <c r="G237" s="9" t="str">
        <f t="shared" si="3"/>
        <v>Diesel Light-Duty Trucks 1974</v>
      </c>
      <c r="H237" s="9">
        <v>10.210000000000001</v>
      </c>
      <c r="I237" s="9">
        <v>1.1000000000000001E-3</v>
      </c>
      <c r="J237" s="9">
        <v>1.6999999999999999E-3</v>
      </c>
      <c r="K237" s="9" t="s">
        <v>56</v>
      </c>
    </row>
    <row r="238" spans="5:11">
      <c r="E238" s="9" t="s">
        <v>63</v>
      </c>
      <c r="F238" s="9">
        <v>1975</v>
      </c>
      <c r="G238" s="9" t="str">
        <f t="shared" si="3"/>
        <v>Diesel Light-Duty Trucks 1975</v>
      </c>
      <c r="H238" s="9">
        <v>10.210000000000001</v>
      </c>
      <c r="I238" s="9">
        <v>1.1000000000000001E-3</v>
      </c>
      <c r="J238" s="9">
        <v>1.6999999999999999E-3</v>
      </c>
      <c r="K238" s="9" t="s">
        <v>56</v>
      </c>
    </row>
    <row r="239" spans="5:11">
      <c r="E239" s="9" t="s">
        <v>63</v>
      </c>
      <c r="F239" s="9">
        <v>1976</v>
      </c>
      <c r="G239" s="9" t="str">
        <f t="shared" si="3"/>
        <v>Diesel Light-Duty Trucks 1976</v>
      </c>
      <c r="H239" s="9">
        <v>10.210000000000001</v>
      </c>
      <c r="I239" s="9">
        <v>1.1000000000000001E-3</v>
      </c>
      <c r="J239" s="9">
        <v>1.6999999999999999E-3</v>
      </c>
      <c r="K239" s="9" t="s">
        <v>56</v>
      </c>
    </row>
    <row r="240" spans="5:11">
      <c r="E240" s="9" t="s">
        <v>63</v>
      </c>
      <c r="F240" s="9">
        <v>1977</v>
      </c>
      <c r="G240" s="9" t="str">
        <f t="shared" si="3"/>
        <v>Diesel Light-Duty Trucks 1977</v>
      </c>
      <c r="H240" s="9">
        <v>10.210000000000001</v>
      </c>
      <c r="I240" s="9">
        <v>1.1000000000000001E-3</v>
      </c>
      <c r="J240" s="9">
        <v>1.6999999999999999E-3</v>
      </c>
      <c r="K240" s="9" t="s">
        <v>56</v>
      </c>
    </row>
    <row r="241" spans="5:11">
      <c r="E241" s="9" t="s">
        <v>63</v>
      </c>
      <c r="F241" s="9">
        <v>1978</v>
      </c>
      <c r="G241" s="9" t="str">
        <f t="shared" si="3"/>
        <v>Diesel Light-Duty Trucks 1978</v>
      </c>
      <c r="H241" s="9">
        <v>10.210000000000001</v>
      </c>
      <c r="I241" s="9">
        <v>1.1000000000000001E-3</v>
      </c>
      <c r="J241" s="9">
        <v>1.6999999999999999E-3</v>
      </c>
      <c r="K241" s="9" t="s">
        <v>56</v>
      </c>
    </row>
    <row r="242" spans="5:11">
      <c r="E242" s="9" t="s">
        <v>63</v>
      </c>
      <c r="F242" s="9">
        <v>1979</v>
      </c>
      <c r="G242" s="9" t="str">
        <f t="shared" si="3"/>
        <v>Diesel Light-Duty Trucks 1979</v>
      </c>
      <c r="H242" s="9">
        <v>10.210000000000001</v>
      </c>
      <c r="I242" s="9">
        <v>1.1000000000000001E-3</v>
      </c>
      <c r="J242" s="9">
        <v>1.6999999999999999E-3</v>
      </c>
      <c r="K242" s="9" t="s">
        <v>56</v>
      </c>
    </row>
    <row r="243" spans="5:11">
      <c r="E243" s="9" t="s">
        <v>63</v>
      </c>
      <c r="F243" s="9">
        <v>1980</v>
      </c>
      <c r="G243" s="9" t="str">
        <f t="shared" si="3"/>
        <v>Diesel Light-Duty Trucks 1980</v>
      </c>
      <c r="H243" s="9">
        <v>10.210000000000001</v>
      </c>
      <c r="I243" s="9">
        <v>1.1000000000000001E-3</v>
      </c>
      <c r="J243" s="9">
        <v>1.6999999999999999E-3</v>
      </c>
      <c r="K243" s="9" t="s">
        <v>56</v>
      </c>
    </row>
    <row r="244" spans="5:11">
      <c r="E244" s="9" t="s">
        <v>63</v>
      </c>
      <c r="F244" s="9">
        <v>1981</v>
      </c>
      <c r="G244" s="9" t="str">
        <f t="shared" si="3"/>
        <v>Diesel Light-Duty Trucks 1981</v>
      </c>
      <c r="H244" s="9">
        <v>10.210000000000001</v>
      </c>
      <c r="I244" s="9">
        <v>1.1000000000000001E-3</v>
      </c>
      <c r="J244" s="9">
        <v>1.6999999999999999E-3</v>
      </c>
      <c r="K244" s="9" t="s">
        <v>56</v>
      </c>
    </row>
    <row r="245" spans="5:11">
      <c r="E245" s="9" t="s">
        <v>63</v>
      </c>
      <c r="F245" s="9">
        <v>1982</v>
      </c>
      <c r="G245" s="9" t="str">
        <f t="shared" si="3"/>
        <v>Diesel Light-Duty Trucks 1982</v>
      </c>
      <c r="H245" s="9">
        <v>10.210000000000001</v>
      </c>
      <c r="I245" s="9">
        <v>1.1000000000000001E-3</v>
      </c>
      <c r="J245" s="9">
        <v>1.6999999999999999E-3</v>
      </c>
      <c r="K245" s="9" t="s">
        <v>56</v>
      </c>
    </row>
    <row r="246" spans="5:11">
      <c r="E246" s="9" t="s">
        <v>63</v>
      </c>
      <c r="F246" s="9">
        <v>1983</v>
      </c>
      <c r="G246" s="9" t="str">
        <f t="shared" si="3"/>
        <v>Diesel Light-Duty Trucks 1983</v>
      </c>
      <c r="H246" s="9">
        <v>10.210000000000001</v>
      </c>
      <c r="I246" s="9">
        <v>8.9999999999999998E-4</v>
      </c>
      <c r="J246" s="9">
        <v>1.4E-3</v>
      </c>
      <c r="K246" s="9" t="s">
        <v>56</v>
      </c>
    </row>
    <row r="247" spans="5:11">
      <c r="E247" s="9" t="s">
        <v>63</v>
      </c>
      <c r="F247" s="9">
        <v>1984</v>
      </c>
      <c r="G247" s="9" t="str">
        <f t="shared" ref="G247:G310" si="4">E247&amp;" "&amp;F247</f>
        <v>Diesel Light-Duty Trucks 1984</v>
      </c>
      <c r="H247" s="9">
        <v>10.210000000000001</v>
      </c>
      <c r="I247" s="9">
        <v>8.9999999999999998E-4</v>
      </c>
      <c r="J247" s="9">
        <v>1.4E-3</v>
      </c>
      <c r="K247" s="9" t="s">
        <v>56</v>
      </c>
    </row>
    <row r="248" spans="5:11">
      <c r="E248" s="9" t="s">
        <v>63</v>
      </c>
      <c r="F248" s="9">
        <v>1985</v>
      </c>
      <c r="G248" s="9" t="str">
        <f t="shared" si="4"/>
        <v>Diesel Light-Duty Trucks 1985</v>
      </c>
      <c r="H248" s="9">
        <v>10.210000000000001</v>
      </c>
      <c r="I248" s="9">
        <v>8.9999999999999998E-4</v>
      </c>
      <c r="J248" s="9">
        <v>1.4E-3</v>
      </c>
      <c r="K248" s="9" t="s">
        <v>56</v>
      </c>
    </row>
    <row r="249" spans="5:11">
      <c r="E249" s="9" t="s">
        <v>63</v>
      </c>
      <c r="F249" s="9">
        <v>1986</v>
      </c>
      <c r="G249" s="9" t="str">
        <f t="shared" si="4"/>
        <v>Diesel Light-Duty Trucks 1986</v>
      </c>
      <c r="H249" s="9">
        <v>10.210000000000001</v>
      </c>
      <c r="I249" s="9">
        <v>8.9999999999999998E-4</v>
      </c>
      <c r="J249" s="9">
        <v>1.4E-3</v>
      </c>
      <c r="K249" s="9" t="s">
        <v>56</v>
      </c>
    </row>
    <row r="250" spans="5:11">
      <c r="E250" s="9" t="s">
        <v>63</v>
      </c>
      <c r="F250" s="9">
        <v>1987</v>
      </c>
      <c r="G250" s="9" t="str">
        <f t="shared" si="4"/>
        <v>Diesel Light-Duty Trucks 1987</v>
      </c>
      <c r="H250" s="9">
        <v>10.210000000000001</v>
      </c>
      <c r="I250" s="9">
        <v>8.9999999999999998E-4</v>
      </c>
      <c r="J250" s="9">
        <v>1.4E-3</v>
      </c>
      <c r="K250" s="9" t="s">
        <v>56</v>
      </c>
    </row>
    <row r="251" spans="5:11">
      <c r="E251" s="9" t="s">
        <v>63</v>
      </c>
      <c r="F251" s="9">
        <v>1988</v>
      </c>
      <c r="G251" s="9" t="str">
        <f t="shared" si="4"/>
        <v>Diesel Light-Duty Trucks 1988</v>
      </c>
      <c r="H251" s="9">
        <v>10.210000000000001</v>
      </c>
      <c r="I251" s="9">
        <v>8.9999999999999998E-4</v>
      </c>
      <c r="J251" s="9">
        <v>1.4E-3</v>
      </c>
      <c r="K251" s="9" t="s">
        <v>56</v>
      </c>
    </row>
    <row r="252" spans="5:11">
      <c r="E252" s="9" t="s">
        <v>63</v>
      </c>
      <c r="F252" s="9">
        <v>1989</v>
      </c>
      <c r="G252" s="9" t="str">
        <f t="shared" si="4"/>
        <v>Diesel Light-Duty Trucks 1989</v>
      </c>
      <c r="H252" s="9">
        <v>10.210000000000001</v>
      </c>
      <c r="I252" s="9">
        <v>8.9999999999999998E-4</v>
      </c>
      <c r="J252" s="9">
        <v>1.4E-3</v>
      </c>
      <c r="K252" s="9" t="s">
        <v>56</v>
      </c>
    </row>
    <row r="253" spans="5:11">
      <c r="E253" s="9" t="s">
        <v>63</v>
      </c>
      <c r="F253" s="9">
        <v>1990</v>
      </c>
      <c r="G253" s="9" t="str">
        <f t="shared" si="4"/>
        <v>Diesel Light-Duty Trucks 1990</v>
      </c>
      <c r="H253" s="9">
        <v>10.210000000000001</v>
      </c>
      <c r="I253" s="9">
        <v>8.9999999999999998E-4</v>
      </c>
      <c r="J253" s="9">
        <v>1.4E-3</v>
      </c>
      <c r="K253" s="9" t="s">
        <v>56</v>
      </c>
    </row>
    <row r="254" spans="5:11">
      <c r="E254" s="9" t="s">
        <v>63</v>
      </c>
      <c r="F254" s="9">
        <v>1991</v>
      </c>
      <c r="G254" s="9" t="str">
        <f t="shared" si="4"/>
        <v>Diesel Light-Duty Trucks 1991</v>
      </c>
      <c r="H254" s="9">
        <v>10.210000000000001</v>
      </c>
      <c r="I254" s="9">
        <v>8.9999999999999998E-4</v>
      </c>
      <c r="J254" s="9">
        <v>1.4E-3</v>
      </c>
      <c r="K254" s="9" t="s">
        <v>56</v>
      </c>
    </row>
    <row r="255" spans="5:11">
      <c r="E255" s="9" t="s">
        <v>63</v>
      </c>
      <c r="F255" s="9">
        <v>1992</v>
      </c>
      <c r="G255" s="9" t="str">
        <f t="shared" si="4"/>
        <v>Diesel Light-Duty Trucks 1992</v>
      </c>
      <c r="H255" s="9">
        <v>10.210000000000001</v>
      </c>
      <c r="I255" s="9">
        <v>8.9999999999999998E-4</v>
      </c>
      <c r="J255" s="9">
        <v>1.4E-3</v>
      </c>
      <c r="K255" s="9" t="s">
        <v>56</v>
      </c>
    </row>
    <row r="256" spans="5:11">
      <c r="E256" s="9" t="s">
        <v>63</v>
      </c>
      <c r="F256" s="9">
        <v>1993</v>
      </c>
      <c r="G256" s="9" t="str">
        <f t="shared" si="4"/>
        <v>Diesel Light-Duty Trucks 1993</v>
      </c>
      <c r="H256" s="9">
        <v>10.210000000000001</v>
      </c>
      <c r="I256" s="9">
        <v>8.9999999999999998E-4</v>
      </c>
      <c r="J256" s="9">
        <v>1.4E-3</v>
      </c>
      <c r="K256" s="9" t="s">
        <v>56</v>
      </c>
    </row>
    <row r="257" spans="5:11">
      <c r="E257" s="9" t="s">
        <v>63</v>
      </c>
      <c r="F257" s="9">
        <v>1994</v>
      </c>
      <c r="G257" s="9" t="str">
        <f t="shared" si="4"/>
        <v>Diesel Light-Duty Trucks 1994</v>
      </c>
      <c r="H257" s="9">
        <v>10.210000000000001</v>
      </c>
      <c r="I257" s="9">
        <v>8.9999999999999998E-4</v>
      </c>
      <c r="J257" s="9">
        <v>1.4E-3</v>
      </c>
      <c r="K257" s="9" t="s">
        <v>56</v>
      </c>
    </row>
    <row r="258" spans="5:11">
      <c r="E258" s="9" t="s">
        <v>63</v>
      </c>
      <c r="F258" s="9">
        <v>1995</v>
      </c>
      <c r="G258" s="9" t="str">
        <f t="shared" si="4"/>
        <v>Diesel Light-Duty Trucks 1995</v>
      </c>
      <c r="H258" s="9">
        <v>10.210000000000001</v>
      </c>
      <c r="I258" s="9">
        <v>8.9999999999999998E-4</v>
      </c>
      <c r="J258" s="9">
        <v>1.4E-3</v>
      </c>
      <c r="K258" s="9" t="s">
        <v>56</v>
      </c>
    </row>
    <row r="259" spans="5:11">
      <c r="E259" s="9" t="s">
        <v>63</v>
      </c>
      <c r="F259" s="9">
        <v>1996</v>
      </c>
      <c r="G259" s="9" t="str">
        <f t="shared" si="4"/>
        <v>Diesel Light-Duty Trucks 1996</v>
      </c>
      <c r="H259" s="9">
        <v>10.210000000000001</v>
      </c>
      <c r="I259" s="9">
        <v>8.9999999999999998E-4</v>
      </c>
      <c r="J259" s="9">
        <v>1.4E-3</v>
      </c>
      <c r="K259" s="9" t="s">
        <v>56</v>
      </c>
    </row>
    <row r="260" spans="5:11">
      <c r="E260" s="9" t="s">
        <v>63</v>
      </c>
      <c r="F260" s="9">
        <v>1997</v>
      </c>
      <c r="G260" s="9" t="str">
        <f t="shared" si="4"/>
        <v>Diesel Light-Duty Trucks 1997</v>
      </c>
      <c r="H260" s="9">
        <v>10.210000000000001</v>
      </c>
      <c r="I260" s="9">
        <v>8.9999999999999998E-4</v>
      </c>
      <c r="J260" s="9">
        <v>1.4E-3</v>
      </c>
      <c r="K260" s="9" t="s">
        <v>56</v>
      </c>
    </row>
    <row r="261" spans="5:11">
      <c r="E261" s="9" t="s">
        <v>63</v>
      </c>
      <c r="F261" s="9">
        <v>1998</v>
      </c>
      <c r="G261" s="9" t="str">
        <f t="shared" si="4"/>
        <v>Diesel Light-Duty Trucks 1998</v>
      </c>
      <c r="H261" s="9">
        <v>10.210000000000001</v>
      </c>
      <c r="I261" s="9">
        <v>8.9999999999999998E-4</v>
      </c>
      <c r="J261" s="9">
        <v>1.4E-3</v>
      </c>
      <c r="K261" s="9" t="s">
        <v>56</v>
      </c>
    </row>
    <row r="262" spans="5:11">
      <c r="E262" s="9" t="s">
        <v>63</v>
      </c>
      <c r="F262" s="9">
        <v>1999</v>
      </c>
      <c r="G262" s="9" t="str">
        <f t="shared" si="4"/>
        <v>Diesel Light-Duty Trucks 1999</v>
      </c>
      <c r="H262" s="9">
        <v>10.210000000000001</v>
      </c>
      <c r="I262" s="9">
        <v>8.9999999999999998E-4</v>
      </c>
      <c r="J262" s="9">
        <v>1.4E-3</v>
      </c>
      <c r="K262" s="9" t="s">
        <v>56</v>
      </c>
    </row>
    <row r="263" spans="5:11">
      <c r="E263" s="9" t="s">
        <v>63</v>
      </c>
      <c r="F263" s="9">
        <v>2000</v>
      </c>
      <c r="G263" s="9" t="str">
        <f t="shared" si="4"/>
        <v>Diesel Light-Duty Trucks 2000</v>
      </c>
      <c r="H263" s="9">
        <v>10.210000000000001</v>
      </c>
      <c r="I263" s="9">
        <v>8.9999999999999998E-4</v>
      </c>
      <c r="J263" s="9">
        <v>1.4E-3</v>
      </c>
      <c r="K263" s="9" t="s">
        <v>56</v>
      </c>
    </row>
    <row r="264" spans="5:11">
      <c r="E264" s="9" t="s">
        <v>63</v>
      </c>
      <c r="F264" s="9">
        <v>2001</v>
      </c>
      <c r="G264" s="9" t="str">
        <f t="shared" si="4"/>
        <v>Diesel Light-Duty Trucks 2001</v>
      </c>
      <c r="H264" s="9">
        <v>10.210000000000001</v>
      </c>
      <c r="I264" s="9">
        <v>8.9999999999999998E-4</v>
      </c>
      <c r="J264" s="9">
        <v>1.4E-3</v>
      </c>
      <c r="K264" s="9" t="s">
        <v>56</v>
      </c>
    </row>
    <row r="265" spans="5:11">
      <c r="E265" s="9" t="s">
        <v>63</v>
      </c>
      <c r="F265" s="9">
        <v>2002</v>
      </c>
      <c r="G265" s="9" t="str">
        <f t="shared" si="4"/>
        <v>Diesel Light-Duty Trucks 2002</v>
      </c>
      <c r="H265" s="9">
        <v>10.210000000000001</v>
      </c>
      <c r="I265" s="9">
        <v>8.9999999999999998E-4</v>
      </c>
      <c r="J265" s="9">
        <v>1.4E-3</v>
      </c>
      <c r="K265" s="9" t="s">
        <v>56</v>
      </c>
    </row>
    <row r="266" spans="5:11">
      <c r="E266" s="9" t="s">
        <v>63</v>
      </c>
      <c r="F266" s="9">
        <v>2003</v>
      </c>
      <c r="G266" s="9" t="str">
        <f t="shared" si="4"/>
        <v>Diesel Light-Duty Trucks 2003</v>
      </c>
      <c r="H266" s="9">
        <v>10.210000000000001</v>
      </c>
      <c r="I266" s="9">
        <v>8.9999999999999998E-4</v>
      </c>
      <c r="J266" s="9">
        <v>1.4E-3</v>
      </c>
      <c r="K266" s="9" t="s">
        <v>56</v>
      </c>
    </row>
    <row r="267" spans="5:11">
      <c r="E267" s="9" t="s">
        <v>63</v>
      </c>
      <c r="F267" s="9">
        <v>2004</v>
      </c>
      <c r="G267" s="9" t="str">
        <f t="shared" si="4"/>
        <v>Diesel Light-Duty Trucks 2004</v>
      </c>
      <c r="H267" s="9">
        <v>10.210000000000001</v>
      </c>
      <c r="I267" s="9">
        <v>8.9999999999999998E-4</v>
      </c>
      <c r="J267" s="9">
        <v>1.4E-3</v>
      </c>
      <c r="K267" s="9" t="s">
        <v>56</v>
      </c>
    </row>
    <row r="268" spans="5:11">
      <c r="E268" s="9" t="s">
        <v>63</v>
      </c>
      <c r="F268" s="9">
        <v>2005</v>
      </c>
      <c r="G268" s="9" t="str">
        <f t="shared" si="4"/>
        <v>Diesel Light-Duty Trucks 2005</v>
      </c>
      <c r="H268" s="9">
        <v>10.210000000000001</v>
      </c>
      <c r="I268" s="9">
        <v>8.9999999999999998E-4</v>
      </c>
      <c r="J268" s="9">
        <v>1.4E-3</v>
      </c>
      <c r="K268" s="9" t="s">
        <v>56</v>
      </c>
    </row>
    <row r="269" spans="5:11">
      <c r="E269" s="9" t="s">
        <v>63</v>
      </c>
      <c r="F269" s="9">
        <v>2006</v>
      </c>
      <c r="G269" s="9" t="str">
        <f t="shared" si="4"/>
        <v>Diesel Light-Duty Trucks 2006</v>
      </c>
      <c r="H269" s="9">
        <v>10.210000000000001</v>
      </c>
      <c r="I269" s="9">
        <v>8.9999999999999998E-4</v>
      </c>
      <c r="J269" s="9">
        <v>1.4E-3</v>
      </c>
      <c r="K269" s="9" t="s">
        <v>56</v>
      </c>
    </row>
    <row r="270" spans="5:11">
      <c r="E270" s="9" t="s">
        <v>63</v>
      </c>
      <c r="F270" s="9">
        <v>2007</v>
      </c>
      <c r="G270" s="9" t="str">
        <f t="shared" si="4"/>
        <v>Diesel Light-Duty Trucks 2007</v>
      </c>
      <c r="H270" s="9">
        <v>10.210000000000001</v>
      </c>
      <c r="I270" s="9">
        <v>2.9000000000000001E-2</v>
      </c>
      <c r="J270" s="9">
        <v>2.1399999999999999E-2</v>
      </c>
      <c r="K270" s="9" t="s">
        <v>56</v>
      </c>
    </row>
    <row r="271" spans="5:11">
      <c r="E271" s="9" t="s">
        <v>63</v>
      </c>
      <c r="F271" s="9">
        <v>2008</v>
      </c>
      <c r="G271" s="9" t="str">
        <f t="shared" si="4"/>
        <v>Diesel Light-Duty Trucks 2008</v>
      </c>
      <c r="H271" s="9">
        <v>10.210000000000001</v>
      </c>
      <c r="I271" s="9">
        <v>2.9000000000000001E-2</v>
      </c>
      <c r="J271" s="9">
        <v>2.1399999999999999E-2</v>
      </c>
      <c r="K271" s="9" t="s">
        <v>56</v>
      </c>
    </row>
    <row r="272" spans="5:11">
      <c r="E272" s="9" t="s">
        <v>63</v>
      </c>
      <c r="F272" s="9">
        <v>2009</v>
      </c>
      <c r="G272" s="9" t="str">
        <f t="shared" si="4"/>
        <v>Diesel Light-Duty Trucks 2009</v>
      </c>
      <c r="H272" s="9">
        <v>10.210000000000001</v>
      </c>
      <c r="I272" s="9">
        <v>2.9000000000000001E-2</v>
      </c>
      <c r="J272" s="9">
        <v>2.1399999999999999E-2</v>
      </c>
      <c r="K272" s="9" t="s">
        <v>56</v>
      </c>
    </row>
    <row r="273" spans="5:11">
      <c r="E273" s="9" t="s">
        <v>63</v>
      </c>
      <c r="F273" s="9">
        <v>2010</v>
      </c>
      <c r="G273" s="9" t="str">
        <f t="shared" si="4"/>
        <v>Diesel Light-Duty Trucks 2010</v>
      </c>
      <c r="H273" s="9">
        <v>10.210000000000001</v>
      </c>
      <c r="I273" s="9">
        <v>2.9000000000000001E-2</v>
      </c>
      <c r="J273" s="9">
        <v>2.1399999999999999E-2</v>
      </c>
      <c r="K273" s="9" t="s">
        <v>56</v>
      </c>
    </row>
    <row r="274" spans="5:11">
      <c r="E274" s="9" t="s">
        <v>63</v>
      </c>
      <c r="F274" s="9">
        <v>2011</v>
      </c>
      <c r="G274" s="9" t="str">
        <f t="shared" si="4"/>
        <v>Diesel Light-Duty Trucks 2011</v>
      </c>
      <c r="H274" s="9">
        <v>10.210000000000001</v>
      </c>
      <c r="I274" s="9">
        <v>2.9000000000000001E-2</v>
      </c>
      <c r="J274" s="9">
        <v>2.1399999999999999E-2</v>
      </c>
      <c r="K274" s="9" t="s">
        <v>56</v>
      </c>
    </row>
    <row r="275" spans="5:11">
      <c r="E275" s="9" t="s">
        <v>63</v>
      </c>
      <c r="F275" s="9">
        <v>2012</v>
      </c>
      <c r="G275" s="9" t="str">
        <f t="shared" si="4"/>
        <v>Diesel Light-Duty Trucks 2012</v>
      </c>
      <c r="H275" s="9">
        <v>10.210000000000001</v>
      </c>
      <c r="I275" s="9">
        <v>2.9000000000000001E-2</v>
      </c>
      <c r="J275" s="9">
        <v>2.1399999999999999E-2</v>
      </c>
      <c r="K275" s="9" t="s">
        <v>56</v>
      </c>
    </row>
    <row r="276" spans="5:11">
      <c r="E276" s="9" t="s">
        <v>63</v>
      </c>
      <c r="F276" s="9">
        <v>2013</v>
      </c>
      <c r="G276" s="9" t="str">
        <f t="shared" si="4"/>
        <v>Diesel Light-Duty Trucks 2013</v>
      </c>
      <c r="H276" s="9">
        <v>10.210000000000001</v>
      </c>
      <c r="I276" s="9">
        <v>2.9000000000000001E-2</v>
      </c>
      <c r="J276" s="9">
        <v>2.1399999999999999E-2</v>
      </c>
      <c r="K276" s="9" t="s">
        <v>56</v>
      </c>
    </row>
    <row r="277" spans="5:11">
      <c r="E277" s="9" t="s">
        <v>63</v>
      </c>
      <c r="F277" s="9">
        <v>2014</v>
      </c>
      <c r="G277" s="9" t="str">
        <f t="shared" si="4"/>
        <v>Diesel Light-Duty Trucks 2014</v>
      </c>
      <c r="H277" s="9">
        <v>10.210000000000001</v>
      </c>
      <c r="I277" s="9">
        <v>2.9000000000000001E-2</v>
      </c>
      <c r="J277" s="9">
        <v>2.1399999999999999E-2</v>
      </c>
      <c r="K277" s="9" t="s">
        <v>56</v>
      </c>
    </row>
    <row r="278" spans="5:11">
      <c r="E278" s="9" t="s">
        <v>63</v>
      </c>
      <c r="F278" s="9">
        <v>2015</v>
      </c>
      <c r="G278" s="9" t="str">
        <f t="shared" si="4"/>
        <v>Diesel Light-Duty Trucks 2015</v>
      </c>
      <c r="H278" s="9">
        <v>10.210000000000001</v>
      </c>
      <c r="I278" s="9">
        <v>2.9000000000000001E-2</v>
      </c>
      <c r="J278" s="9">
        <v>2.1399999999999999E-2</v>
      </c>
      <c r="K278" s="9" t="s">
        <v>56</v>
      </c>
    </row>
    <row r="279" spans="5:11">
      <c r="E279" s="9" t="s">
        <v>63</v>
      </c>
      <c r="F279" s="9">
        <v>2016</v>
      </c>
      <c r="G279" s="9" t="str">
        <f t="shared" si="4"/>
        <v>Diesel Light-Duty Trucks 2016</v>
      </c>
      <c r="H279" s="9">
        <v>10.210000000000001</v>
      </c>
      <c r="I279" s="9">
        <v>2.9000000000000001E-2</v>
      </c>
      <c r="J279" s="9">
        <v>2.1399999999999999E-2</v>
      </c>
      <c r="K279" s="9" t="s">
        <v>56</v>
      </c>
    </row>
    <row r="280" spans="5:11">
      <c r="E280" s="9" t="s">
        <v>63</v>
      </c>
      <c r="F280" s="9">
        <v>2017</v>
      </c>
      <c r="G280" s="9" t="str">
        <f t="shared" si="4"/>
        <v>Diesel Light-Duty Trucks 2017</v>
      </c>
      <c r="H280" s="9">
        <v>10.210000000000001</v>
      </c>
      <c r="I280" s="9">
        <v>2.9000000000000001E-2</v>
      </c>
      <c r="J280" s="9">
        <v>2.1399999999999999E-2</v>
      </c>
      <c r="K280" s="9" t="s">
        <v>56</v>
      </c>
    </row>
    <row r="281" spans="5:11">
      <c r="E281" s="9" t="s">
        <v>63</v>
      </c>
      <c r="F281" s="9">
        <v>2018</v>
      </c>
      <c r="G281" s="9" t="str">
        <f t="shared" si="4"/>
        <v>Diesel Light-Duty Trucks 2018</v>
      </c>
      <c r="H281" s="9">
        <v>10.210000000000001</v>
      </c>
      <c r="I281" s="9">
        <v>2.9000000000000001E-2</v>
      </c>
      <c r="J281" s="9">
        <v>2.1399999999999999E-2</v>
      </c>
      <c r="K281" s="9" t="s">
        <v>56</v>
      </c>
    </row>
    <row r="282" spans="5:11">
      <c r="E282" s="9" t="s">
        <v>63</v>
      </c>
      <c r="F282" s="9">
        <v>2019</v>
      </c>
      <c r="G282" s="9" t="str">
        <f t="shared" si="4"/>
        <v>Diesel Light-Duty Trucks 2019</v>
      </c>
      <c r="H282" s="9">
        <v>10.210000000000001</v>
      </c>
      <c r="I282" s="9">
        <v>2.9000000000000001E-2</v>
      </c>
      <c r="J282" s="9">
        <v>2.1399999999999999E-2</v>
      </c>
      <c r="K282" s="9" t="s">
        <v>56</v>
      </c>
    </row>
    <row r="283" spans="5:11">
      <c r="E283" s="9" t="s">
        <v>63</v>
      </c>
      <c r="F283" s="9">
        <v>2020</v>
      </c>
      <c r="G283" s="9" t="str">
        <f t="shared" si="4"/>
        <v>Diesel Light-Duty Trucks 2020</v>
      </c>
      <c r="H283" s="9">
        <v>10.210000000000001</v>
      </c>
      <c r="I283" s="9">
        <v>2.9000000000000001E-2</v>
      </c>
      <c r="J283" s="9">
        <v>2.1399999999999999E-2</v>
      </c>
      <c r="K283" s="9" t="s">
        <v>56</v>
      </c>
    </row>
    <row r="284" spans="5:11">
      <c r="E284" s="9" t="s">
        <v>63</v>
      </c>
      <c r="F284" s="9">
        <v>2021</v>
      </c>
      <c r="G284" s="9" t="str">
        <f t="shared" si="4"/>
        <v>Diesel Light-Duty Trucks 2021</v>
      </c>
      <c r="H284" s="9">
        <v>10.210000000000001</v>
      </c>
      <c r="I284" s="9">
        <v>2.9000000000000001E-2</v>
      </c>
      <c r="J284" s="9">
        <v>2.1399999999999999E-2</v>
      </c>
      <c r="K284" s="9" t="s">
        <v>56</v>
      </c>
    </row>
    <row r="285" spans="5:11">
      <c r="E285" s="9" t="s">
        <v>63</v>
      </c>
      <c r="F285" s="9">
        <v>2022</v>
      </c>
      <c r="G285" s="9" t="str">
        <f t="shared" si="4"/>
        <v>Diesel Light-Duty Trucks 2022</v>
      </c>
      <c r="H285" s="9">
        <v>10.210000000000001</v>
      </c>
      <c r="I285" s="9">
        <v>2.9000000000000001E-2</v>
      </c>
      <c r="J285" s="9">
        <v>2.1399999999999999E-2</v>
      </c>
      <c r="K285" s="9" t="s">
        <v>56</v>
      </c>
    </row>
    <row r="286" spans="5:11">
      <c r="E286" s="9" t="s">
        <v>63</v>
      </c>
      <c r="F286" s="9">
        <v>2023</v>
      </c>
      <c r="G286" s="9" t="str">
        <f t="shared" si="4"/>
        <v>Diesel Light-Duty Trucks 2023</v>
      </c>
      <c r="H286" s="9">
        <v>10.210000000000001</v>
      </c>
      <c r="I286" s="9">
        <v>2.9000000000000001E-2</v>
      </c>
      <c r="J286" s="9">
        <v>2.1399999999999999E-2</v>
      </c>
      <c r="K286" s="9" t="s">
        <v>56</v>
      </c>
    </row>
    <row r="287" spans="5:11">
      <c r="E287" s="9" t="s">
        <v>63</v>
      </c>
      <c r="F287" s="9">
        <v>2024</v>
      </c>
      <c r="G287" s="9" t="str">
        <f t="shared" si="4"/>
        <v>Diesel Light-Duty Trucks 2024</v>
      </c>
      <c r="H287" s="9">
        <v>10.210000000000001</v>
      </c>
      <c r="I287" s="9">
        <v>2.9000000000000001E-2</v>
      </c>
      <c r="J287" s="9">
        <v>2.1399999999999999E-2</v>
      </c>
      <c r="K287" s="9" t="s">
        <v>56</v>
      </c>
    </row>
    <row r="288" spans="5:11">
      <c r="E288" s="9" t="s">
        <v>64</v>
      </c>
      <c r="F288" s="9">
        <v>1960</v>
      </c>
      <c r="G288" s="9" t="str">
        <f t="shared" si="4"/>
        <v>Diesel Medium- and Heavy-Duty Vehicles 1960</v>
      </c>
      <c r="H288" s="9">
        <v>10.210000000000001</v>
      </c>
      <c r="I288" s="9">
        <v>5.1000000000000004E-3</v>
      </c>
      <c r="J288" s="9">
        <v>4.7999999999999996E-3</v>
      </c>
      <c r="K288" s="9" t="s">
        <v>56</v>
      </c>
    </row>
    <row r="289" spans="5:11">
      <c r="E289" s="9" t="s">
        <v>64</v>
      </c>
      <c r="F289" s="9">
        <v>1961</v>
      </c>
      <c r="G289" s="9" t="str">
        <f t="shared" si="4"/>
        <v>Diesel Medium- and Heavy-Duty Vehicles 1961</v>
      </c>
      <c r="H289" s="9">
        <v>10.210000000000001</v>
      </c>
      <c r="I289" s="9">
        <v>5.1000000000000004E-3</v>
      </c>
      <c r="J289" s="9">
        <v>4.7999999999999996E-3</v>
      </c>
      <c r="K289" s="9" t="s">
        <v>56</v>
      </c>
    </row>
    <row r="290" spans="5:11">
      <c r="E290" s="9" t="s">
        <v>64</v>
      </c>
      <c r="F290" s="9">
        <v>1962</v>
      </c>
      <c r="G290" s="9" t="str">
        <f t="shared" si="4"/>
        <v>Diesel Medium- and Heavy-Duty Vehicles 1962</v>
      </c>
      <c r="H290" s="9">
        <v>10.210000000000001</v>
      </c>
      <c r="I290" s="9">
        <v>5.1000000000000004E-3</v>
      </c>
      <c r="J290" s="9">
        <v>4.7999999999999996E-3</v>
      </c>
      <c r="K290" s="9" t="s">
        <v>56</v>
      </c>
    </row>
    <row r="291" spans="5:11">
      <c r="E291" s="9" t="s">
        <v>64</v>
      </c>
      <c r="F291" s="9">
        <v>1963</v>
      </c>
      <c r="G291" s="9" t="str">
        <f t="shared" si="4"/>
        <v>Diesel Medium- and Heavy-Duty Vehicles 1963</v>
      </c>
      <c r="H291" s="9">
        <v>10.210000000000001</v>
      </c>
      <c r="I291" s="9">
        <v>5.1000000000000004E-3</v>
      </c>
      <c r="J291" s="9">
        <v>4.7999999999999996E-3</v>
      </c>
      <c r="K291" s="9" t="s">
        <v>56</v>
      </c>
    </row>
    <row r="292" spans="5:11">
      <c r="E292" s="9" t="s">
        <v>64</v>
      </c>
      <c r="F292" s="9">
        <v>1964</v>
      </c>
      <c r="G292" s="9" t="str">
        <f t="shared" si="4"/>
        <v>Diesel Medium- and Heavy-Duty Vehicles 1964</v>
      </c>
      <c r="H292" s="9">
        <v>10.210000000000001</v>
      </c>
      <c r="I292" s="9">
        <v>5.1000000000000004E-3</v>
      </c>
      <c r="J292" s="9">
        <v>4.7999999999999996E-3</v>
      </c>
      <c r="K292" s="9" t="s">
        <v>56</v>
      </c>
    </row>
    <row r="293" spans="5:11">
      <c r="E293" s="9" t="s">
        <v>64</v>
      </c>
      <c r="F293" s="9">
        <v>1965</v>
      </c>
      <c r="G293" s="9" t="str">
        <f t="shared" si="4"/>
        <v>Diesel Medium- and Heavy-Duty Vehicles 1965</v>
      </c>
      <c r="H293" s="9">
        <v>10.210000000000001</v>
      </c>
      <c r="I293" s="9">
        <v>5.1000000000000004E-3</v>
      </c>
      <c r="J293" s="9">
        <v>4.7999999999999996E-3</v>
      </c>
      <c r="K293" s="9" t="s">
        <v>56</v>
      </c>
    </row>
    <row r="294" spans="5:11">
      <c r="E294" s="9" t="s">
        <v>64</v>
      </c>
      <c r="F294" s="9">
        <v>1966</v>
      </c>
      <c r="G294" s="9" t="str">
        <f t="shared" si="4"/>
        <v>Diesel Medium- and Heavy-Duty Vehicles 1966</v>
      </c>
      <c r="H294" s="9">
        <v>10.210000000000001</v>
      </c>
      <c r="I294" s="9">
        <v>5.1000000000000004E-3</v>
      </c>
      <c r="J294" s="9">
        <v>4.7999999999999996E-3</v>
      </c>
      <c r="K294" s="9" t="s">
        <v>56</v>
      </c>
    </row>
    <row r="295" spans="5:11">
      <c r="E295" s="9" t="s">
        <v>64</v>
      </c>
      <c r="F295" s="9">
        <v>1967</v>
      </c>
      <c r="G295" s="9" t="str">
        <f t="shared" si="4"/>
        <v>Diesel Medium- and Heavy-Duty Vehicles 1967</v>
      </c>
      <c r="H295" s="9">
        <v>10.210000000000001</v>
      </c>
      <c r="I295" s="9">
        <v>5.1000000000000004E-3</v>
      </c>
      <c r="J295" s="9">
        <v>4.7999999999999996E-3</v>
      </c>
      <c r="K295" s="9" t="s">
        <v>56</v>
      </c>
    </row>
    <row r="296" spans="5:11">
      <c r="E296" s="9" t="s">
        <v>64</v>
      </c>
      <c r="F296" s="9">
        <v>1968</v>
      </c>
      <c r="G296" s="9" t="str">
        <f t="shared" si="4"/>
        <v>Diesel Medium- and Heavy-Duty Vehicles 1968</v>
      </c>
      <c r="H296" s="9">
        <v>10.210000000000001</v>
      </c>
      <c r="I296" s="9">
        <v>5.1000000000000004E-3</v>
      </c>
      <c r="J296" s="9">
        <v>4.7999999999999996E-3</v>
      </c>
      <c r="K296" s="9" t="s">
        <v>56</v>
      </c>
    </row>
    <row r="297" spans="5:11">
      <c r="E297" s="9" t="s">
        <v>64</v>
      </c>
      <c r="F297" s="9">
        <v>1969</v>
      </c>
      <c r="G297" s="9" t="str">
        <f t="shared" si="4"/>
        <v>Diesel Medium- and Heavy-Duty Vehicles 1969</v>
      </c>
      <c r="H297" s="9">
        <v>10.210000000000001</v>
      </c>
      <c r="I297" s="9">
        <v>5.1000000000000004E-3</v>
      </c>
      <c r="J297" s="9">
        <v>4.7999999999999996E-3</v>
      </c>
      <c r="K297" s="9" t="s">
        <v>56</v>
      </c>
    </row>
    <row r="298" spans="5:11">
      <c r="E298" s="9" t="s">
        <v>64</v>
      </c>
      <c r="F298" s="9">
        <v>1970</v>
      </c>
      <c r="G298" s="9" t="str">
        <f t="shared" si="4"/>
        <v>Diesel Medium- and Heavy-Duty Vehicles 1970</v>
      </c>
      <c r="H298" s="9">
        <v>10.210000000000001</v>
      </c>
      <c r="I298" s="9">
        <v>5.1000000000000004E-3</v>
      </c>
      <c r="J298" s="9">
        <v>4.7999999999999996E-3</v>
      </c>
      <c r="K298" s="9" t="s">
        <v>56</v>
      </c>
    </row>
    <row r="299" spans="5:11">
      <c r="E299" s="9" t="s">
        <v>64</v>
      </c>
      <c r="F299" s="9">
        <v>1971</v>
      </c>
      <c r="G299" s="9" t="str">
        <f t="shared" si="4"/>
        <v>Diesel Medium- and Heavy-Duty Vehicles 1971</v>
      </c>
      <c r="H299" s="9">
        <v>10.210000000000001</v>
      </c>
      <c r="I299" s="9">
        <v>5.1000000000000004E-3</v>
      </c>
      <c r="J299" s="9">
        <v>4.7999999999999996E-3</v>
      </c>
      <c r="K299" s="9" t="s">
        <v>56</v>
      </c>
    </row>
    <row r="300" spans="5:11">
      <c r="E300" s="9" t="s">
        <v>64</v>
      </c>
      <c r="F300" s="9">
        <v>1972</v>
      </c>
      <c r="G300" s="9" t="str">
        <f t="shared" si="4"/>
        <v>Diesel Medium- and Heavy-Duty Vehicles 1972</v>
      </c>
      <c r="H300" s="9">
        <v>10.210000000000001</v>
      </c>
      <c r="I300" s="9">
        <v>5.1000000000000004E-3</v>
      </c>
      <c r="J300" s="9">
        <v>4.7999999999999996E-3</v>
      </c>
      <c r="K300" s="9" t="s">
        <v>56</v>
      </c>
    </row>
    <row r="301" spans="5:11">
      <c r="E301" s="9" t="s">
        <v>64</v>
      </c>
      <c r="F301" s="9">
        <v>1973</v>
      </c>
      <c r="G301" s="9" t="str">
        <f t="shared" si="4"/>
        <v>Diesel Medium- and Heavy-Duty Vehicles 1973</v>
      </c>
      <c r="H301" s="9">
        <v>10.210000000000001</v>
      </c>
      <c r="I301" s="9">
        <v>5.1000000000000004E-3</v>
      </c>
      <c r="J301" s="9">
        <v>4.7999999999999996E-3</v>
      </c>
      <c r="K301" s="9" t="s">
        <v>56</v>
      </c>
    </row>
    <row r="302" spans="5:11">
      <c r="E302" s="9" t="s">
        <v>64</v>
      </c>
      <c r="F302" s="9">
        <v>1974</v>
      </c>
      <c r="G302" s="9" t="str">
        <f t="shared" si="4"/>
        <v>Diesel Medium- and Heavy-Duty Vehicles 1974</v>
      </c>
      <c r="H302" s="9">
        <v>10.210000000000001</v>
      </c>
      <c r="I302" s="9">
        <v>5.1000000000000004E-3</v>
      </c>
      <c r="J302" s="9">
        <v>4.7999999999999996E-3</v>
      </c>
      <c r="K302" s="9" t="s">
        <v>56</v>
      </c>
    </row>
    <row r="303" spans="5:11">
      <c r="E303" s="9" t="s">
        <v>64</v>
      </c>
      <c r="F303" s="9">
        <v>1975</v>
      </c>
      <c r="G303" s="9" t="str">
        <f t="shared" si="4"/>
        <v>Diesel Medium- and Heavy-Duty Vehicles 1975</v>
      </c>
      <c r="H303" s="9">
        <v>10.210000000000001</v>
      </c>
      <c r="I303" s="9">
        <v>5.1000000000000004E-3</v>
      </c>
      <c r="J303" s="9">
        <v>4.7999999999999996E-3</v>
      </c>
      <c r="K303" s="9" t="s">
        <v>56</v>
      </c>
    </row>
    <row r="304" spans="5:11">
      <c r="E304" s="9" t="s">
        <v>64</v>
      </c>
      <c r="F304" s="9">
        <v>1976</v>
      </c>
      <c r="G304" s="9" t="str">
        <f t="shared" si="4"/>
        <v>Diesel Medium- and Heavy-Duty Vehicles 1976</v>
      </c>
      <c r="H304" s="9">
        <v>10.210000000000001</v>
      </c>
      <c r="I304" s="9">
        <v>5.1000000000000004E-3</v>
      </c>
      <c r="J304" s="9">
        <v>4.7999999999999996E-3</v>
      </c>
      <c r="K304" s="9" t="s">
        <v>56</v>
      </c>
    </row>
    <row r="305" spans="5:11">
      <c r="E305" s="9" t="s">
        <v>64</v>
      </c>
      <c r="F305" s="9">
        <v>1977</v>
      </c>
      <c r="G305" s="9" t="str">
        <f t="shared" si="4"/>
        <v>Diesel Medium- and Heavy-Duty Vehicles 1977</v>
      </c>
      <c r="H305" s="9">
        <v>10.210000000000001</v>
      </c>
      <c r="I305" s="9">
        <v>5.1000000000000004E-3</v>
      </c>
      <c r="J305" s="9">
        <v>4.7999999999999996E-3</v>
      </c>
      <c r="K305" s="9" t="s">
        <v>56</v>
      </c>
    </row>
    <row r="306" spans="5:11">
      <c r="E306" s="9" t="s">
        <v>64</v>
      </c>
      <c r="F306" s="9">
        <v>1978</v>
      </c>
      <c r="G306" s="9" t="str">
        <f t="shared" si="4"/>
        <v>Diesel Medium- and Heavy-Duty Vehicles 1978</v>
      </c>
      <c r="H306" s="9">
        <v>10.210000000000001</v>
      </c>
      <c r="I306" s="9">
        <v>5.1000000000000004E-3</v>
      </c>
      <c r="J306" s="9">
        <v>4.7999999999999996E-3</v>
      </c>
      <c r="K306" s="9" t="s">
        <v>56</v>
      </c>
    </row>
    <row r="307" spans="5:11">
      <c r="E307" s="9" t="s">
        <v>64</v>
      </c>
      <c r="F307" s="9">
        <v>1979</v>
      </c>
      <c r="G307" s="9" t="str">
        <f t="shared" si="4"/>
        <v>Diesel Medium- and Heavy-Duty Vehicles 1979</v>
      </c>
      <c r="H307" s="9">
        <v>10.210000000000001</v>
      </c>
      <c r="I307" s="9">
        <v>5.1000000000000004E-3</v>
      </c>
      <c r="J307" s="9">
        <v>4.7999999999999996E-3</v>
      </c>
      <c r="K307" s="9" t="s">
        <v>56</v>
      </c>
    </row>
    <row r="308" spans="5:11">
      <c r="E308" s="9" t="s">
        <v>64</v>
      </c>
      <c r="F308" s="9">
        <v>1980</v>
      </c>
      <c r="G308" s="9" t="str">
        <f t="shared" si="4"/>
        <v>Diesel Medium- and Heavy-Duty Vehicles 1980</v>
      </c>
      <c r="H308" s="9">
        <v>10.210000000000001</v>
      </c>
      <c r="I308" s="9">
        <v>5.1000000000000004E-3</v>
      </c>
      <c r="J308" s="9">
        <v>4.7999999999999996E-3</v>
      </c>
      <c r="K308" s="9" t="s">
        <v>56</v>
      </c>
    </row>
    <row r="309" spans="5:11">
      <c r="E309" s="9" t="s">
        <v>64</v>
      </c>
      <c r="F309" s="9">
        <v>1981</v>
      </c>
      <c r="G309" s="9" t="str">
        <f t="shared" si="4"/>
        <v>Diesel Medium- and Heavy-Duty Vehicles 1981</v>
      </c>
      <c r="H309" s="9">
        <v>10.210000000000001</v>
      </c>
      <c r="I309" s="9">
        <v>5.1000000000000004E-3</v>
      </c>
      <c r="J309" s="9">
        <v>4.7999999999999996E-3</v>
      </c>
      <c r="K309" s="9" t="s">
        <v>56</v>
      </c>
    </row>
    <row r="310" spans="5:11">
      <c r="E310" s="9" t="s">
        <v>64</v>
      </c>
      <c r="F310" s="9">
        <v>1982</v>
      </c>
      <c r="G310" s="9" t="str">
        <f t="shared" si="4"/>
        <v>Diesel Medium- and Heavy-Duty Vehicles 1982</v>
      </c>
      <c r="H310" s="9">
        <v>10.210000000000001</v>
      </c>
      <c r="I310" s="9">
        <v>5.1000000000000004E-3</v>
      </c>
      <c r="J310" s="9">
        <v>4.7999999999999996E-3</v>
      </c>
      <c r="K310" s="9" t="s">
        <v>56</v>
      </c>
    </row>
    <row r="311" spans="5:11">
      <c r="E311" s="9" t="s">
        <v>64</v>
      </c>
      <c r="F311" s="9">
        <v>1983</v>
      </c>
      <c r="G311" s="9" t="str">
        <f t="shared" ref="G311:G352" si="5">E311&amp;" "&amp;F311</f>
        <v>Diesel Medium- and Heavy-Duty Vehicles 1983</v>
      </c>
      <c r="H311" s="9">
        <v>10.210000000000001</v>
      </c>
      <c r="I311" s="9">
        <v>5.1000000000000004E-3</v>
      </c>
      <c r="J311" s="9">
        <v>4.7999999999999996E-3</v>
      </c>
      <c r="K311" s="9" t="s">
        <v>56</v>
      </c>
    </row>
    <row r="312" spans="5:11">
      <c r="E312" s="9" t="s">
        <v>64</v>
      </c>
      <c r="F312" s="9">
        <v>1984</v>
      </c>
      <c r="G312" s="9" t="str">
        <f t="shared" si="5"/>
        <v>Diesel Medium- and Heavy-Duty Vehicles 1984</v>
      </c>
      <c r="H312" s="9">
        <v>10.210000000000001</v>
      </c>
      <c r="I312" s="9">
        <v>5.1000000000000004E-3</v>
      </c>
      <c r="J312" s="9">
        <v>4.7999999999999996E-3</v>
      </c>
      <c r="K312" s="9" t="s">
        <v>56</v>
      </c>
    </row>
    <row r="313" spans="5:11">
      <c r="E313" s="9" t="s">
        <v>64</v>
      </c>
      <c r="F313" s="9">
        <v>1985</v>
      </c>
      <c r="G313" s="9" t="str">
        <f t="shared" si="5"/>
        <v>Diesel Medium- and Heavy-Duty Vehicles 1985</v>
      </c>
      <c r="H313" s="9">
        <v>10.210000000000001</v>
      </c>
      <c r="I313" s="9">
        <v>5.1000000000000004E-3</v>
      </c>
      <c r="J313" s="9">
        <v>4.7999999999999996E-3</v>
      </c>
      <c r="K313" s="9" t="s">
        <v>56</v>
      </c>
    </row>
    <row r="314" spans="5:11">
      <c r="E314" s="9" t="s">
        <v>64</v>
      </c>
      <c r="F314" s="9">
        <v>1986</v>
      </c>
      <c r="G314" s="9" t="str">
        <f t="shared" si="5"/>
        <v>Diesel Medium- and Heavy-Duty Vehicles 1986</v>
      </c>
      <c r="H314" s="9">
        <v>10.210000000000001</v>
      </c>
      <c r="I314" s="9">
        <v>5.1000000000000004E-3</v>
      </c>
      <c r="J314" s="9">
        <v>4.7999999999999996E-3</v>
      </c>
      <c r="K314" s="9" t="s">
        <v>56</v>
      </c>
    </row>
    <row r="315" spans="5:11">
      <c r="E315" s="9" t="s">
        <v>64</v>
      </c>
      <c r="F315" s="9">
        <v>1987</v>
      </c>
      <c r="G315" s="9" t="str">
        <f t="shared" si="5"/>
        <v>Diesel Medium- and Heavy-Duty Vehicles 1987</v>
      </c>
      <c r="H315" s="9">
        <v>10.210000000000001</v>
      </c>
      <c r="I315" s="9">
        <v>5.1000000000000004E-3</v>
      </c>
      <c r="J315" s="9">
        <v>4.7999999999999996E-3</v>
      </c>
      <c r="K315" s="9" t="s">
        <v>56</v>
      </c>
    </row>
    <row r="316" spans="5:11">
      <c r="E316" s="9" t="s">
        <v>64</v>
      </c>
      <c r="F316" s="9">
        <v>1988</v>
      </c>
      <c r="G316" s="9" t="str">
        <f t="shared" si="5"/>
        <v>Diesel Medium- and Heavy-Duty Vehicles 1988</v>
      </c>
      <c r="H316" s="9">
        <v>10.210000000000001</v>
      </c>
      <c r="I316" s="9">
        <v>5.1000000000000004E-3</v>
      </c>
      <c r="J316" s="9">
        <v>4.7999999999999996E-3</v>
      </c>
      <c r="K316" s="9" t="s">
        <v>56</v>
      </c>
    </row>
    <row r="317" spans="5:11">
      <c r="E317" s="9" t="s">
        <v>64</v>
      </c>
      <c r="F317" s="9">
        <v>1989</v>
      </c>
      <c r="G317" s="9" t="str">
        <f t="shared" si="5"/>
        <v>Diesel Medium- and Heavy-Duty Vehicles 1989</v>
      </c>
      <c r="H317" s="9">
        <v>10.210000000000001</v>
      </c>
      <c r="I317" s="9">
        <v>5.1000000000000004E-3</v>
      </c>
      <c r="J317" s="9">
        <v>4.7999999999999996E-3</v>
      </c>
      <c r="K317" s="9" t="s">
        <v>56</v>
      </c>
    </row>
    <row r="318" spans="5:11">
      <c r="E318" s="9" t="s">
        <v>64</v>
      </c>
      <c r="F318" s="9">
        <v>1990</v>
      </c>
      <c r="G318" s="9" t="str">
        <f t="shared" si="5"/>
        <v>Diesel Medium- and Heavy-Duty Vehicles 1990</v>
      </c>
      <c r="H318" s="9">
        <v>10.210000000000001</v>
      </c>
      <c r="I318" s="9">
        <v>5.1000000000000004E-3</v>
      </c>
      <c r="J318" s="9">
        <v>4.7999999999999996E-3</v>
      </c>
      <c r="K318" s="9" t="s">
        <v>56</v>
      </c>
    </row>
    <row r="319" spans="5:11">
      <c r="E319" s="9" t="s">
        <v>64</v>
      </c>
      <c r="F319" s="9">
        <v>1991</v>
      </c>
      <c r="G319" s="9" t="str">
        <f t="shared" si="5"/>
        <v>Diesel Medium- and Heavy-Duty Vehicles 1991</v>
      </c>
      <c r="H319" s="9">
        <v>10.210000000000001</v>
      </c>
      <c r="I319" s="9">
        <v>5.1000000000000004E-3</v>
      </c>
      <c r="J319" s="9">
        <v>4.7999999999999996E-3</v>
      </c>
      <c r="K319" s="9" t="s">
        <v>56</v>
      </c>
    </row>
    <row r="320" spans="5:11">
      <c r="E320" s="9" t="s">
        <v>64</v>
      </c>
      <c r="F320" s="9">
        <v>1992</v>
      </c>
      <c r="G320" s="9" t="str">
        <f t="shared" si="5"/>
        <v>Diesel Medium- and Heavy-Duty Vehicles 1992</v>
      </c>
      <c r="H320" s="9">
        <v>10.210000000000001</v>
      </c>
      <c r="I320" s="9">
        <v>5.1000000000000004E-3</v>
      </c>
      <c r="J320" s="9">
        <v>4.7999999999999996E-3</v>
      </c>
      <c r="K320" s="9" t="s">
        <v>56</v>
      </c>
    </row>
    <row r="321" spans="5:11">
      <c r="E321" s="9" t="s">
        <v>64</v>
      </c>
      <c r="F321" s="9">
        <v>1993</v>
      </c>
      <c r="G321" s="9" t="str">
        <f t="shared" si="5"/>
        <v>Diesel Medium- and Heavy-Duty Vehicles 1993</v>
      </c>
      <c r="H321" s="9">
        <v>10.210000000000001</v>
      </c>
      <c r="I321" s="9">
        <v>5.1000000000000004E-3</v>
      </c>
      <c r="J321" s="9">
        <v>4.7999999999999996E-3</v>
      </c>
      <c r="K321" s="9" t="s">
        <v>56</v>
      </c>
    </row>
    <row r="322" spans="5:11">
      <c r="E322" s="9" t="s">
        <v>64</v>
      </c>
      <c r="F322" s="9">
        <v>1994</v>
      </c>
      <c r="G322" s="9" t="str">
        <f t="shared" si="5"/>
        <v>Diesel Medium- and Heavy-Duty Vehicles 1994</v>
      </c>
      <c r="H322" s="9">
        <v>10.210000000000001</v>
      </c>
      <c r="I322" s="9">
        <v>5.1000000000000004E-3</v>
      </c>
      <c r="J322" s="9">
        <v>4.7999999999999996E-3</v>
      </c>
      <c r="K322" s="9" t="s">
        <v>56</v>
      </c>
    </row>
    <row r="323" spans="5:11">
      <c r="E323" s="9" t="s">
        <v>64</v>
      </c>
      <c r="F323" s="9">
        <v>1995</v>
      </c>
      <c r="G323" s="9" t="str">
        <f t="shared" si="5"/>
        <v>Diesel Medium- and Heavy-Duty Vehicles 1995</v>
      </c>
      <c r="H323" s="9">
        <v>10.210000000000001</v>
      </c>
      <c r="I323" s="9">
        <v>5.1000000000000004E-3</v>
      </c>
      <c r="J323" s="9">
        <v>4.7999999999999996E-3</v>
      </c>
      <c r="K323" s="9" t="s">
        <v>56</v>
      </c>
    </row>
    <row r="324" spans="5:11">
      <c r="E324" s="9" t="s">
        <v>64</v>
      </c>
      <c r="F324" s="9">
        <v>1996</v>
      </c>
      <c r="G324" s="9" t="str">
        <f t="shared" si="5"/>
        <v>Diesel Medium- and Heavy-Duty Vehicles 1996</v>
      </c>
      <c r="H324" s="9">
        <v>10.210000000000001</v>
      </c>
      <c r="I324" s="9">
        <v>5.1000000000000004E-3</v>
      </c>
      <c r="J324" s="9">
        <v>4.7999999999999996E-3</v>
      </c>
      <c r="K324" s="9" t="s">
        <v>56</v>
      </c>
    </row>
    <row r="325" spans="5:11">
      <c r="E325" s="9" t="s">
        <v>64</v>
      </c>
      <c r="F325" s="9">
        <v>1997</v>
      </c>
      <c r="G325" s="9" t="str">
        <f t="shared" si="5"/>
        <v>Diesel Medium- and Heavy-Duty Vehicles 1997</v>
      </c>
      <c r="H325" s="9">
        <v>10.210000000000001</v>
      </c>
      <c r="I325" s="9">
        <v>5.1000000000000004E-3</v>
      </c>
      <c r="J325" s="9">
        <v>4.7999999999999996E-3</v>
      </c>
      <c r="K325" s="9" t="s">
        <v>56</v>
      </c>
    </row>
    <row r="326" spans="5:11">
      <c r="E326" s="9" t="s">
        <v>64</v>
      </c>
      <c r="F326" s="9">
        <v>1998</v>
      </c>
      <c r="G326" s="9" t="str">
        <f t="shared" si="5"/>
        <v>Diesel Medium- and Heavy-Duty Vehicles 1998</v>
      </c>
      <c r="H326" s="9">
        <v>10.210000000000001</v>
      </c>
      <c r="I326" s="9">
        <v>5.1000000000000004E-3</v>
      </c>
      <c r="J326" s="9">
        <v>4.7999999999999996E-3</v>
      </c>
      <c r="K326" s="9" t="s">
        <v>56</v>
      </c>
    </row>
    <row r="327" spans="5:11">
      <c r="E327" s="9" t="s">
        <v>64</v>
      </c>
      <c r="F327" s="9">
        <v>1999</v>
      </c>
      <c r="G327" s="9" t="str">
        <f t="shared" si="5"/>
        <v>Diesel Medium- and Heavy-Duty Vehicles 1999</v>
      </c>
      <c r="H327" s="9">
        <v>10.210000000000001</v>
      </c>
      <c r="I327" s="9">
        <v>5.1000000000000004E-3</v>
      </c>
      <c r="J327" s="9">
        <v>4.7999999999999996E-3</v>
      </c>
      <c r="K327" s="9" t="s">
        <v>56</v>
      </c>
    </row>
    <row r="328" spans="5:11">
      <c r="E328" s="9" t="s">
        <v>64</v>
      </c>
      <c r="F328" s="9">
        <v>2000</v>
      </c>
      <c r="G328" s="9" t="str">
        <f t="shared" si="5"/>
        <v>Diesel Medium- and Heavy-Duty Vehicles 2000</v>
      </c>
      <c r="H328" s="9">
        <v>10.210000000000001</v>
      </c>
      <c r="I328" s="9">
        <v>5.1000000000000004E-3</v>
      </c>
      <c r="J328" s="9">
        <v>4.7999999999999996E-3</v>
      </c>
      <c r="K328" s="9" t="s">
        <v>56</v>
      </c>
    </row>
    <row r="329" spans="5:11">
      <c r="E329" s="9" t="s">
        <v>64</v>
      </c>
      <c r="F329" s="9">
        <v>2001</v>
      </c>
      <c r="G329" s="9" t="str">
        <f t="shared" si="5"/>
        <v>Diesel Medium- and Heavy-Duty Vehicles 2001</v>
      </c>
      <c r="H329" s="9">
        <v>10.210000000000001</v>
      </c>
      <c r="I329" s="9">
        <v>5.1000000000000004E-3</v>
      </c>
      <c r="J329" s="9">
        <v>4.7999999999999996E-3</v>
      </c>
      <c r="K329" s="9" t="s">
        <v>56</v>
      </c>
    </row>
    <row r="330" spans="5:11">
      <c r="E330" s="9" t="s">
        <v>64</v>
      </c>
      <c r="F330" s="9">
        <v>2002</v>
      </c>
      <c r="G330" s="9" t="str">
        <f t="shared" si="5"/>
        <v>Diesel Medium- and Heavy-Duty Vehicles 2002</v>
      </c>
      <c r="H330" s="9">
        <v>10.210000000000001</v>
      </c>
      <c r="I330" s="9">
        <v>5.1000000000000004E-3</v>
      </c>
      <c r="J330" s="9">
        <v>4.7999999999999996E-3</v>
      </c>
      <c r="K330" s="9" t="s">
        <v>56</v>
      </c>
    </row>
    <row r="331" spans="5:11">
      <c r="E331" s="9" t="s">
        <v>64</v>
      </c>
      <c r="F331" s="9">
        <v>2003</v>
      </c>
      <c r="G331" s="9" t="str">
        <f t="shared" si="5"/>
        <v>Diesel Medium- and Heavy-Duty Vehicles 2003</v>
      </c>
      <c r="H331" s="9">
        <v>10.210000000000001</v>
      </c>
      <c r="I331" s="9">
        <v>5.1000000000000004E-3</v>
      </c>
      <c r="J331" s="9">
        <v>4.7999999999999996E-3</v>
      </c>
      <c r="K331" s="9" t="s">
        <v>56</v>
      </c>
    </row>
    <row r="332" spans="5:11">
      <c r="E332" s="9" t="s">
        <v>64</v>
      </c>
      <c r="F332" s="9">
        <v>2004</v>
      </c>
      <c r="G332" s="9" t="str">
        <f t="shared" si="5"/>
        <v>Diesel Medium- and Heavy-Duty Vehicles 2004</v>
      </c>
      <c r="H332" s="9">
        <v>10.210000000000001</v>
      </c>
      <c r="I332" s="9">
        <v>5.1000000000000004E-3</v>
      </c>
      <c r="J332" s="9">
        <v>4.7999999999999996E-3</v>
      </c>
      <c r="K332" s="9" t="s">
        <v>56</v>
      </c>
    </row>
    <row r="333" spans="5:11">
      <c r="E333" s="9" t="s">
        <v>64</v>
      </c>
      <c r="F333" s="9">
        <v>2005</v>
      </c>
      <c r="G333" s="9" t="str">
        <f t="shared" si="5"/>
        <v>Diesel Medium- and Heavy-Duty Vehicles 2005</v>
      </c>
      <c r="H333" s="9">
        <v>10.210000000000001</v>
      </c>
      <c r="I333" s="9">
        <v>5.1000000000000004E-3</v>
      </c>
      <c r="J333" s="9">
        <v>4.7999999999999996E-3</v>
      </c>
      <c r="K333" s="9" t="s">
        <v>56</v>
      </c>
    </row>
    <row r="334" spans="5:11">
      <c r="E334" s="9" t="s">
        <v>64</v>
      </c>
      <c r="F334" s="9">
        <v>2006</v>
      </c>
      <c r="G334" s="9" t="str">
        <f t="shared" si="5"/>
        <v>Diesel Medium- and Heavy-Duty Vehicles 2006</v>
      </c>
      <c r="H334" s="9">
        <v>10.210000000000001</v>
      </c>
      <c r="I334" s="9">
        <v>5.1000000000000004E-3</v>
      </c>
      <c r="J334" s="9">
        <v>4.7999999999999996E-3</v>
      </c>
      <c r="K334" s="9" t="s">
        <v>56</v>
      </c>
    </row>
    <row r="335" spans="5:11">
      <c r="E335" s="9" t="s">
        <v>64</v>
      </c>
      <c r="F335" s="9">
        <v>2007</v>
      </c>
      <c r="G335" s="9" t="str">
        <f t="shared" si="5"/>
        <v>Diesel Medium- and Heavy-Duty Vehicles 2007</v>
      </c>
      <c r="H335" s="9">
        <v>10.210000000000001</v>
      </c>
      <c r="I335" s="9">
        <v>9.4999999999999998E-3</v>
      </c>
      <c r="J335" s="9">
        <v>4.3099999999999999E-2</v>
      </c>
      <c r="K335" s="9" t="s">
        <v>56</v>
      </c>
    </row>
    <row r="336" spans="5:11">
      <c r="E336" s="9" t="s">
        <v>64</v>
      </c>
      <c r="F336" s="9">
        <v>2008</v>
      </c>
      <c r="G336" s="9" t="str">
        <f t="shared" si="5"/>
        <v>Diesel Medium- and Heavy-Duty Vehicles 2008</v>
      </c>
      <c r="H336" s="9">
        <v>10.210000000000001</v>
      </c>
      <c r="I336" s="9">
        <v>9.4999999999999998E-3</v>
      </c>
      <c r="J336" s="9">
        <v>4.3099999999999999E-2</v>
      </c>
      <c r="K336" s="9" t="s">
        <v>56</v>
      </c>
    </row>
    <row r="337" spans="5:11">
      <c r="E337" s="9" t="s">
        <v>64</v>
      </c>
      <c r="F337" s="9">
        <v>2009</v>
      </c>
      <c r="G337" s="9" t="str">
        <f t="shared" si="5"/>
        <v>Diesel Medium- and Heavy-Duty Vehicles 2009</v>
      </c>
      <c r="H337" s="9">
        <v>10.210000000000001</v>
      </c>
      <c r="I337" s="9">
        <v>9.4999999999999998E-3</v>
      </c>
      <c r="J337" s="9">
        <v>4.3099999999999999E-2</v>
      </c>
      <c r="K337" s="9" t="s">
        <v>56</v>
      </c>
    </row>
    <row r="338" spans="5:11">
      <c r="E338" s="9" t="s">
        <v>64</v>
      </c>
      <c r="F338" s="9">
        <v>2010</v>
      </c>
      <c r="G338" s="9" t="str">
        <f t="shared" si="5"/>
        <v>Diesel Medium- and Heavy-Duty Vehicles 2010</v>
      </c>
      <c r="H338" s="9">
        <v>10.210000000000001</v>
      </c>
      <c r="I338" s="9">
        <v>9.4999999999999998E-3</v>
      </c>
      <c r="J338" s="9">
        <v>4.3099999999999999E-2</v>
      </c>
      <c r="K338" s="9" t="s">
        <v>56</v>
      </c>
    </row>
    <row r="339" spans="5:11">
      <c r="E339" s="9" t="s">
        <v>64</v>
      </c>
      <c r="F339" s="9">
        <v>2011</v>
      </c>
      <c r="G339" s="9" t="str">
        <f t="shared" si="5"/>
        <v>Diesel Medium- and Heavy-Duty Vehicles 2011</v>
      </c>
      <c r="H339" s="9">
        <v>10.210000000000001</v>
      </c>
      <c r="I339" s="9">
        <v>9.4999999999999998E-3</v>
      </c>
      <c r="J339" s="9">
        <v>4.3099999999999999E-2</v>
      </c>
      <c r="K339" s="9" t="s">
        <v>56</v>
      </c>
    </row>
    <row r="340" spans="5:11">
      <c r="E340" s="9" t="s">
        <v>64</v>
      </c>
      <c r="F340" s="9">
        <v>2012</v>
      </c>
      <c r="G340" s="9" t="str">
        <f t="shared" si="5"/>
        <v>Diesel Medium- and Heavy-Duty Vehicles 2012</v>
      </c>
      <c r="H340" s="9">
        <v>10.210000000000001</v>
      </c>
      <c r="I340" s="9">
        <v>9.4999999999999998E-3</v>
      </c>
      <c r="J340" s="9">
        <v>4.3099999999999999E-2</v>
      </c>
      <c r="K340" s="9" t="s">
        <v>56</v>
      </c>
    </row>
    <row r="341" spans="5:11">
      <c r="E341" s="9" t="s">
        <v>64</v>
      </c>
      <c r="F341" s="9">
        <v>2013</v>
      </c>
      <c r="G341" s="9" t="str">
        <f t="shared" si="5"/>
        <v>Diesel Medium- and Heavy-Duty Vehicles 2013</v>
      </c>
      <c r="H341" s="9">
        <v>10.210000000000001</v>
      </c>
      <c r="I341" s="9">
        <v>9.4999999999999998E-3</v>
      </c>
      <c r="J341" s="9">
        <v>4.3099999999999999E-2</v>
      </c>
      <c r="K341" s="9" t="s">
        <v>56</v>
      </c>
    </row>
    <row r="342" spans="5:11">
      <c r="E342" s="9" t="s">
        <v>64</v>
      </c>
      <c r="F342" s="9">
        <v>2014</v>
      </c>
      <c r="G342" s="9" t="str">
        <f t="shared" si="5"/>
        <v>Diesel Medium- and Heavy-Duty Vehicles 2014</v>
      </c>
      <c r="H342" s="9">
        <v>10.210000000000001</v>
      </c>
      <c r="I342" s="9">
        <v>9.4999999999999998E-3</v>
      </c>
      <c r="J342" s="9">
        <v>4.3099999999999999E-2</v>
      </c>
      <c r="K342" s="9" t="s">
        <v>56</v>
      </c>
    </row>
    <row r="343" spans="5:11">
      <c r="E343" s="9" t="s">
        <v>64</v>
      </c>
      <c r="F343" s="9">
        <v>2015</v>
      </c>
      <c r="G343" s="9" t="str">
        <f t="shared" si="5"/>
        <v>Diesel Medium- and Heavy-Duty Vehicles 2015</v>
      </c>
      <c r="H343" s="9">
        <v>10.210000000000001</v>
      </c>
      <c r="I343" s="9">
        <v>9.4999999999999998E-3</v>
      </c>
      <c r="J343" s="9">
        <v>4.3099999999999999E-2</v>
      </c>
      <c r="K343" s="9" t="s">
        <v>56</v>
      </c>
    </row>
    <row r="344" spans="5:11">
      <c r="E344" s="9" t="s">
        <v>64</v>
      </c>
      <c r="F344" s="9">
        <v>2016</v>
      </c>
      <c r="G344" s="9" t="str">
        <f t="shared" si="5"/>
        <v>Diesel Medium- and Heavy-Duty Vehicles 2016</v>
      </c>
      <c r="H344" s="9">
        <v>10.210000000000001</v>
      </c>
      <c r="I344" s="9">
        <v>9.4999999999999998E-3</v>
      </c>
      <c r="J344" s="9">
        <v>4.3099999999999999E-2</v>
      </c>
      <c r="K344" s="9" t="s">
        <v>56</v>
      </c>
    </row>
    <row r="345" spans="5:11">
      <c r="E345" s="9" t="s">
        <v>64</v>
      </c>
      <c r="F345" s="9">
        <v>2017</v>
      </c>
      <c r="G345" s="9" t="str">
        <f t="shared" si="5"/>
        <v>Diesel Medium- and Heavy-Duty Vehicles 2017</v>
      </c>
      <c r="H345" s="9">
        <v>10.210000000000001</v>
      </c>
      <c r="I345" s="9">
        <v>9.4999999999999998E-3</v>
      </c>
      <c r="J345" s="9">
        <v>4.3099999999999999E-2</v>
      </c>
      <c r="K345" s="9" t="s">
        <v>56</v>
      </c>
    </row>
    <row r="346" spans="5:11">
      <c r="E346" s="9" t="s">
        <v>64</v>
      </c>
      <c r="F346" s="9">
        <v>2018</v>
      </c>
      <c r="G346" s="9" t="str">
        <f t="shared" si="5"/>
        <v>Diesel Medium- and Heavy-Duty Vehicles 2018</v>
      </c>
      <c r="H346" s="9">
        <v>10.210000000000001</v>
      </c>
      <c r="I346" s="9">
        <v>9.4999999999999998E-3</v>
      </c>
      <c r="J346" s="9">
        <v>4.3099999999999999E-2</v>
      </c>
      <c r="K346" s="9" t="s">
        <v>56</v>
      </c>
    </row>
    <row r="347" spans="5:11">
      <c r="E347" s="9" t="s">
        <v>64</v>
      </c>
      <c r="F347" s="9">
        <v>2019</v>
      </c>
      <c r="G347" s="9" t="str">
        <f t="shared" si="5"/>
        <v>Diesel Medium- and Heavy-Duty Vehicles 2019</v>
      </c>
      <c r="H347" s="9">
        <v>10.210000000000001</v>
      </c>
      <c r="I347" s="9">
        <v>9.4999999999999998E-3</v>
      </c>
      <c r="J347" s="9">
        <v>4.3099999999999999E-2</v>
      </c>
      <c r="K347" s="9" t="s">
        <v>56</v>
      </c>
    </row>
    <row r="348" spans="5:11">
      <c r="E348" s="9" t="s">
        <v>64</v>
      </c>
      <c r="F348" s="9">
        <v>2020</v>
      </c>
      <c r="G348" s="9" t="str">
        <f t="shared" si="5"/>
        <v>Diesel Medium- and Heavy-Duty Vehicles 2020</v>
      </c>
      <c r="H348" s="9">
        <v>10.210000000000001</v>
      </c>
      <c r="I348" s="9">
        <v>9.4999999999999998E-3</v>
      </c>
      <c r="J348" s="9">
        <v>4.3099999999999999E-2</v>
      </c>
      <c r="K348" s="9" t="s">
        <v>56</v>
      </c>
    </row>
    <row r="349" spans="5:11">
      <c r="E349" s="9" t="s">
        <v>64</v>
      </c>
      <c r="F349" s="9">
        <v>2021</v>
      </c>
      <c r="G349" s="9" t="str">
        <f t="shared" si="5"/>
        <v>Diesel Medium- and Heavy-Duty Vehicles 2021</v>
      </c>
      <c r="H349" s="9">
        <v>10.210000000000001</v>
      </c>
      <c r="I349" s="9">
        <v>9.4999999999999998E-3</v>
      </c>
      <c r="J349" s="9">
        <v>4.3099999999999999E-2</v>
      </c>
      <c r="K349" s="9" t="s">
        <v>56</v>
      </c>
    </row>
    <row r="350" spans="5:11">
      <c r="E350" s="9" t="s">
        <v>64</v>
      </c>
      <c r="F350" s="9">
        <v>2022</v>
      </c>
      <c r="G350" s="9" t="str">
        <f t="shared" si="5"/>
        <v>Diesel Medium- and Heavy-Duty Vehicles 2022</v>
      </c>
      <c r="H350" s="9">
        <v>10.210000000000001</v>
      </c>
      <c r="I350" s="9">
        <v>9.4999999999999998E-3</v>
      </c>
      <c r="J350" s="9">
        <v>4.3099999999999999E-2</v>
      </c>
      <c r="K350" s="9" t="s">
        <v>56</v>
      </c>
    </row>
    <row r="351" spans="5:11">
      <c r="E351" s="9" t="s">
        <v>64</v>
      </c>
      <c r="F351" s="9">
        <v>2023</v>
      </c>
      <c r="G351" s="9" t="str">
        <f t="shared" si="5"/>
        <v>Diesel Medium- and Heavy-Duty Vehicles 2023</v>
      </c>
      <c r="H351" s="9">
        <v>10.210000000000001</v>
      </c>
      <c r="I351" s="9">
        <v>9.4999999999999998E-3</v>
      </c>
      <c r="J351" s="9">
        <v>4.3099999999999999E-2</v>
      </c>
      <c r="K351" s="9" t="s">
        <v>56</v>
      </c>
    </row>
    <row r="352" spans="5:11">
      <c r="E352" s="9" t="s">
        <v>64</v>
      </c>
      <c r="F352" s="9">
        <v>2024</v>
      </c>
      <c r="G352" s="9" t="str">
        <f t="shared" si="5"/>
        <v>Diesel Medium- and Heavy-Duty Vehicles 2024</v>
      </c>
      <c r="H352" s="9">
        <v>10.210000000000001</v>
      </c>
      <c r="I352" s="9">
        <v>9.4999999999999998E-3</v>
      </c>
      <c r="J352" s="9">
        <v>4.3099999999999999E-2</v>
      </c>
      <c r="K352" s="9" t="s">
        <v>56</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0"/>
  <sheetViews>
    <sheetView workbookViewId="0">
      <selection activeCell="C2" sqref="C2"/>
    </sheetView>
  </sheetViews>
  <sheetFormatPr defaultRowHeight="15"/>
  <cols>
    <col min="1" max="1" width="9" bestFit="1" customWidth="1"/>
    <col min="2" max="2" width="11.7109375" bestFit="1" customWidth="1"/>
    <col min="3" max="3" width="31.7109375" bestFit="1" customWidth="1"/>
    <col min="4" max="4" width="9.5703125" bestFit="1" customWidth="1"/>
    <col min="5" max="5" width="35.5703125" hidden="1" customWidth="1"/>
    <col min="6" max="6" width="42.140625" bestFit="1" customWidth="1"/>
    <col min="7" max="7" width="14.42578125" bestFit="1" customWidth="1"/>
    <col min="8" max="8" width="11.85546875" style="23" bestFit="1" customWidth="1"/>
    <col min="9" max="9" width="12.7109375" style="23" bestFit="1" customWidth="1"/>
    <col min="10" max="10" width="10.42578125" bestFit="1" customWidth="1"/>
    <col min="11" max="11" width="11.28515625" bestFit="1" customWidth="1"/>
    <col min="12" max="12" width="22.28515625" bestFit="1" customWidth="1"/>
  </cols>
  <sheetData>
    <row r="1" spans="1:12">
      <c r="A1" s="1" t="s">
        <v>31</v>
      </c>
      <c r="B1" s="1" t="s">
        <v>32</v>
      </c>
      <c r="C1" s="1" t="s">
        <v>65</v>
      </c>
      <c r="D1" s="1" t="s">
        <v>34</v>
      </c>
      <c r="E1" s="1" t="s">
        <v>50</v>
      </c>
      <c r="F1" s="1" t="s">
        <v>66</v>
      </c>
      <c r="G1" s="1" t="s">
        <v>40</v>
      </c>
      <c r="H1" s="2" t="s">
        <v>41</v>
      </c>
      <c r="I1" s="2" t="s">
        <v>42</v>
      </c>
      <c r="L1" s="2" t="s">
        <v>43</v>
      </c>
    </row>
    <row r="2" spans="1:12">
      <c r="A2" s="3"/>
      <c r="B2" s="3"/>
      <c r="C2" s="4"/>
      <c r="D2" s="4"/>
      <c r="E2" s="20" t="str">
        <f>C2&amp;" "&amp;D2</f>
        <v xml:space="preserve"> </v>
      </c>
      <c r="F2" s="10" t="str">
        <f>IF(COUNTIF('Equipment Factors'!$F$2:$F$41,Equipment!E2),"Yes","No")</f>
        <v>No</v>
      </c>
      <c r="G2" s="3"/>
      <c r="H2" s="6" t="e">
        <f>VLOOKUP(E2,'Equipment Factors'!$F$2:$J$41,5,FALSE)*G2</f>
        <v>#N/A</v>
      </c>
      <c r="I2" s="6" t="e">
        <f>H2/1000</f>
        <v>#N/A</v>
      </c>
      <c r="L2" s="3" t="s">
        <v>46</v>
      </c>
    </row>
    <row r="3" spans="1:12">
      <c r="A3" s="3"/>
      <c r="B3" s="3"/>
      <c r="C3" s="4"/>
      <c r="D3" s="4"/>
      <c r="E3" s="20" t="str">
        <f t="shared" ref="E3:E66" si="0">C3&amp;" "&amp;D3</f>
        <v xml:space="preserve"> </v>
      </c>
      <c r="F3" s="10" t="str">
        <f>IF(COUNTIF('Equipment Factors'!$F$2:$F$41,Equipment!E3),"Yes","No")</f>
        <v>No</v>
      </c>
      <c r="G3" s="3"/>
      <c r="H3" s="6" t="e">
        <f>VLOOKUP(E3,'Equipment Factors'!$F$2:$J$41,5,FALSE)*G3</f>
        <v>#N/A</v>
      </c>
      <c r="I3" s="6" t="e">
        <f t="shared" ref="I3:I66" si="1">H3/1000</f>
        <v>#N/A</v>
      </c>
      <c r="L3" s="4" t="s">
        <v>47</v>
      </c>
    </row>
    <row r="4" spans="1:12">
      <c r="A4" s="3"/>
      <c r="B4" s="3"/>
      <c r="C4" s="4"/>
      <c r="D4" s="4"/>
      <c r="E4" s="20" t="str">
        <f t="shared" si="0"/>
        <v xml:space="preserve"> </v>
      </c>
      <c r="F4" s="10" t="str">
        <f>IF(COUNTIF('Equipment Factors'!$F$2:$F$41,Equipment!E4),"Yes","No")</f>
        <v>No</v>
      </c>
      <c r="G4" s="3"/>
      <c r="H4" s="6" t="e">
        <f>VLOOKUP(E4,'Equipment Factors'!$F$2:$J$41,5,FALSE)*G4</f>
        <v>#N/A</v>
      </c>
      <c r="I4" s="6" t="e">
        <f t="shared" si="1"/>
        <v>#N/A</v>
      </c>
      <c r="L4" s="6" t="s">
        <v>48</v>
      </c>
    </row>
    <row r="5" spans="1:12">
      <c r="A5" s="3"/>
      <c r="B5" s="3"/>
      <c r="C5" s="4"/>
      <c r="D5" s="4"/>
      <c r="E5" s="20" t="str">
        <f t="shared" si="0"/>
        <v xml:space="preserve"> </v>
      </c>
      <c r="F5" s="10" t="str">
        <f>IF(COUNTIF('Equipment Factors'!$F$2:$F$41,Equipment!E5),"Yes","No")</f>
        <v>No</v>
      </c>
      <c r="G5" s="3"/>
      <c r="H5" s="6" t="e">
        <f>VLOOKUP(E5,'Equipment Factors'!$F$2:$J$41,5,FALSE)*G5</f>
        <v>#N/A</v>
      </c>
      <c r="I5" s="6" t="e">
        <f t="shared" si="1"/>
        <v>#N/A</v>
      </c>
    </row>
    <row r="6" spans="1:12">
      <c r="A6" s="3"/>
      <c r="B6" s="3"/>
      <c r="C6" s="4"/>
      <c r="D6" s="4"/>
      <c r="E6" s="20" t="str">
        <f t="shared" si="0"/>
        <v xml:space="preserve"> </v>
      </c>
      <c r="F6" s="10" t="str">
        <f>IF(COUNTIF('Equipment Factors'!$F$2:$F$41,Equipment!E6),"Yes","No")</f>
        <v>No</v>
      </c>
      <c r="G6" s="3"/>
      <c r="H6" s="6" t="e">
        <f>VLOOKUP(E6,'Equipment Factors'!$F$2:$J$41,5,FALSE)*G6</f>
        <v>#N/A</v>
      </c>
      <c r="I6" s="6" t="e">
        <f t="shared" si="1"/>
        <v>#N/A</v>
      </c>
    </row>
    <row r="7" spans="1:12">
      <c r="A7" s="3"/>
      <c r="B7" s="3"/>
      <c r="C7" s="4"/>
      <c r="D7" s="4"/>
      <c r="E7" s="20" t="str">
        <f t="shared" si="0"/>
        <v xml:space="preserve"> </v>
      </c>
      <c r="F7" s="10" t="str">
        <f>IF(COUNTIF('Equipment Factors'!$F$2:$F$41,Equipment!E7),"Yes","No")</f>
        <v>No</v>
      </c>
      <c r="G7" s="3"/>
      <c r="H7" s="6" t="e">
        <f>VLOOKUP(E7,'Equipment Factors'!$F$2:$J$41,5,FALSE)*G7</f>
        <v>#N/A</v>
      </c>
      <c r="I7" s="6" t="e">
        <f t="shared" si="1"/>
        <v>#N/A</v>
      </c>
    </row>
    <row r="8" spans="1:12">
      <c r="A8" s="3"/>
      <c r="B8" s="3"/>
      <c r="C8" s="4"/>
      <c r="D8" s="4"/>
      <c r="E8" s="20" t="str">
        <f t="shared" si="0"/>
        <v xml:space="preserve"> </v>
      </c>
      <c r="F8" s="10" t="str">
        <f>IF(COUNTIF('Equipment Factors'!$F$2:$F$41,Equipment!E8),"Yes","No")</f>
        <v>No</v>
      </c>
      <c r="G8" s="3"/>
      <c r="H8" s="6" t="e">
        <f>VLOOKUP(E8,'Equipment Factors'!$F$2:$J$41,5,FALSE)*G8</f>
        <v>#N/A</v>
      </c>
      <c r="I8" s="6" t="e">
        <f t="shared" si="1"/>
        <v>#N/A</v>
      </c>
    </row>
    <row r="9" spans="1:12">
      <c r="A9" s="3"/>
      <c r="B9" s="3"/>
      <c r="C9" s="4"/>
      <c r="D9" s="4"/>
      <c r="E9" s="20" t="str">
        <f t="shared" si="0"/>
        <v xml:space="preserve"> </v>
      </c>
      <c r="F9" s="10" t="str">
        <f>IF(COUNTIF('Equipment Factors'!$F$2:$F$41,Equipment!E9),"Yes","No")</f>
        <v>No</v>
      </c>
      <c r="G9" s="3"/>
      <c r="H9" s="6" t="e">
        <f>VLOOKUP(E9,'Equipment Factors'!$F$2:$J$41,5,FALSE)*G9</f>
        <v>#N/A</v>
      </c>
      <c r="I9" s="6" t="e">
        <f t="shared" si="1"/>
        <v>#N/A</v>
      </c>
    </row>
    <row r="10" spans="1:12">
      <c r="A10" s="3"/>
      <c r="B10" s="3"/>
      <c r="C10" s="4"/>
      <c r="D10" s="4"/>
      <c r="E10" s="20" t="str">
        <f t="shared" si="0"/>
        <v xml:space="preserve"> </v>
      </c>
      <c r="F10" s="10" t="str">
        <f>IF(COUNTIF('Equipment Factors'!$F$2:$F$41,Equipment!E10),"Yes","No")</f>
        <v>No</v>
      </c>
      <c r="G10" s="3"/>
      <c r="H10" s="6" t="e">
        <f>VLOOKUP(E10,'Equipment Factors'!$F$2:$J$41,5,FALSE)*G10</f>
        <v>#N/A</v>
      </c>
      <c r="I10" s="6" t="e">
        <f t="shared" si="1"/>
        <v>#N/A</v>
      </c>
    </row>
    <row r="11" spans="1:12">
      <c r="A11" s="3"/>
      <c r="B11" s="3"/>
      <c r="C11" s="4"/>
      <c r="D11" s="4"/>
      <c r="E11" s="20" t="str">
        <f t="shared" si="0"/>
        <v xml:space="preserve"> </v>
      </c>
      <c r="F11" s="10" t="str">
        <f>IF(COUNTIF('Equipment Factors'!$F$2:$F$41,Equipment!E11),"Yes","No")</f>
        <v>No</v>
      </c>
      <c r="G11" s="3"/>
      <c r="H11" s="6" t="e">
        <f>VLOOKUP(E11,'Equipment Factors'!$F$2:$J$41,5,FALSE)*G11</f>
        <v>#N/A</v>
      </c>
      <c r="I11" s="6" t="e">
        <f t="shared" si="1"/>
        <v>#N/A</v>
      </c>
    </row>
    <row r="12" spans="1:12">
      <c r="A12" s="3"/>
      <c r="B12" s="3"/>
      <c r="C12" s="4"/>
      <c r="D12" s="4"/>
      <c r="E12" s="20" t="str">
        <f t="shared" si="0"/>
        <v xml:space="preserve"> </v>
      </c>
      <c r="F12" s="10" t="str">
        <f>IF(COUNTIF('Equipment Factors'!$F$2:$F$41,Equipment!E12),"Yes","No")</f>
        <v>No</v>
      </c>
      <c r="G12" s="3"/>
      <c r="H12" s="6" t="e">
        <f>VLOOKUP(E12,'Equipment Factors'!$F$2:$J$41,5,FALSE)*G12</f>
        <v>#N/A</v>
      </c>
      <c r="I12" s="6" t="e">
        <f t="shared" si="1"/>
        <v>#N/A</v>
      </c>
    </row>
    <row r="13" spans="1:12">
      <c r="A13" s="3"/>
      <c r="B13" s="3"/>
      <c r="C13" s="4"/>
      <c r="D13" s="4"/>
      <c r="E13" s="20" t="str">
        <f t="shared" si="0"/>
        <v xml:space="preserve"> </v>
      </c>
      <c r="F13" s="10" t="str">
        <f>IF(COUNTIF('Equipment Factors'!$F$2:$F$41,Equipment!E13),"Yes","No")</f>
        <v>No</v>
      </c>
      <c r="G13" s="3"/>
      <c r="H13" s="6" t="e">
        <f>VLOOKUP(E13,'Equipment Factors'!$F$2:$J$41,5,FALSE)*G13</f>
        <v>#N/A</v>
      </c>
      <c r="I13" s="6" t="e">
        <f t="shared" si="1"/>
        <v>#N/A</v>
      </c>
    </row>
    <row r="14" spans="1:12">
      <c r="A14" s="3"/>
      <c r="B14" s="3"/>
      <c r="C14" s="4"/>
      <c r="D14" s="4"/>
      <c r="E14" s="20" t="str">
        <f t="shared" si="0"/>
        <v xml:space="preserve"> </v>
      </c>
      <c r="F14" s="10" t="str">
        <f>IF(COUNTIF('Equipment Factors'!$F$2:$F$41,Equipment!E14),"Yes","No")</f>
        <v>No</v>
      </c>
      <c r="G14" s="3"/>
      <c r="H14" s="6" t="e">
        <f>VLOOKUP(E14,'Equipment Factors'!$F$2:$J$41,5,FALSE)*G14</f>
        <v>#N/A</v>
      </c>
      <c r="I14" s="6" t="e">
        <f t="shared" si="1"/>
        <v>#N/A</v>
      </c>
    </row>
    <row r="15" spans="1:12">
      <c r="A15" s="3"/>
      <c r="B15" s="3"/>
      <c r="C15" s="4"/>
      <c r="D15" s="4"/>
      <c r="E15" s="20" t="str">
        <f t="shared" si="0"/>
        <v xml:space="preserve"> </v>
      </c>
      <c r="F15" s="10" t="str">
        <f>IF(COUNTIF('Equipment Factors'!$F$2:$F$41,Equipment!E15),"Yes","No")</f>
        <v>No</v>
      </c>
      <c r="G15" s="3"/>
      <c r="H15" s="6" t="e">
        <f>VLOOKUP(E15,'Equipment Factors'!$F$2:$J$41,5,FALSE)*G15</f>
        <v>#N/A</v>
      </c>
      <c r="I15" s="6" t="e">
        <f t="shared" si="1"/>
        <v>#N/A</v>
      </c>
    </row>
    <row r="16" spans="1:12">
      <c r="A16" s="3"/>
      <c r="B16" s="3"/>
      <c r="C16" s="4"/>
      <c r="D16" s="4"/>
      <c r="E16" s="20" t="str">
        <f t="shared" si="0"/>
        <v xml:space="preserve"> </v>
      </c>
      <c r="F16" s="10" t="str">
        <f>IF(COUNTIF('Equipment Factors'!$F$2:$F$41,Equipment!E16),"Yes","No")</f>
        <v>No</v>
      </c>
      <c r="G16" s="3"/>
      <c r="H16" s="6" t="e">
        <f>VLOOKUP(E16,'Equipment Factors'!$F$2:$J$41,5,FALSE)*G16</f>
        <v>#N/A</v>
      </c>
      <c r="I16" s="6" t="e">
        <f t="shared" si="1"/>
        <v>#N/A</v>
      </c>
    </row>
    <row r="17" spans="1:9">
      <c r="A17" s="3"/>
      <c r="B17" s="3"/>
      <c r="C17" s="4"/>
      <c r="D17" s="4"/>
      <c r="E17" s="20" t="str">
        <f t="shared" si="0"/>
        <v xml:space="preserve"> </v>
      </c>
      <c r="F17" s="10" t="str">
        <f>IF(COUNTIF('Equipment Factors'!$F$2:$F$41,Equipment!E17),"Yes","No")</f>
        <v>No</v>
      </c>
      <c r="G17" s="3"/>
      <c r="H17" s="6" t="e">
        <f>VLOOKUP(E17,'Equipment Factors'!$F$2:$J$41,5,FALSE)*G17</f>
        <v>#N/A</v>
      </c>
      <c r="I17" s="6" t="e">
        <f t="shared" si="1"/>
        <v>#N/A</v>
      </c>
    </row>
    <row r="18" spans="1:9">
      <c r="A18" s="3"/>
      <c r="B18" s="3"/>
      <c r="C18" s="4"/>
      <c r="D18" s="4"/>
      <c r="E18" s="20" t="str">
        <f t="shared" si="0"/>
        <v xml:space="preserve"> </v>
      </c>
      <c r="F18" s="10" t="str">
        <f>IF(COUNTIF('Equipment Factors'!$F$2:$F$41,Equipment!E18),"Yes","No")</f>
        <v>No</v>
      </c>
      <c r="G18" s="3"/>
      <c r="H18" s="6" t="e">
        <f>VLOOKUP(E18,'Equipment Factors'!$F$2:$J$41,5,FALSE)*G18</f>
        <v>#N/A</v>
      </c>
      <c r="I18" s="6" t="e">
        <f t="shared" si="1"/>
        <v>#N/A</v>
      </c>
    </row>
    <row r="19" spans="1:9">
      <c r="A19" s="3"/>
      <c r="B19" s="3"/>
      <c r="C19" s="4"/>
      <c r="D19" s="4"/>
      <c r="E19" s="20" t="str">
        <f t="shared" si="0"/>
        <v xml:space="preserve"> </v>
      </c>
      <c r="F19" s="10" t="str">
        <f>IF(COUNTIF('Equipment Factors'!$F$2:$F$41,Equipment!E19),"Yes","No")</f>
        <v>No</v>
      </c>
      <c r="G19" s="3"/>
      <c r="H19" s="6" t="e">
        <f>VLOOKUP(E19,'Equipment Factors'!$F$2:$J$41,5,FALSE)*G19</f>
        <v>#N/A</v>
      </c>
      <c r="I19" s="6" t="e">
        <f t="shared" si="1"/>
        <v>#N/A</v>
      </c>
    </row>
    <row r="20" spans="1:9">
      <c r="A20" s="3"/>
      <c r="B20" s="3"/>
      <c r="C20" s="4"/>
      <c r="D20" s="4"/>
      <c r="E20" s="20" t="str">
        <f t="shared" si="0"/>
        <v xml:space="preserve"> </v>
      </c>
      <c r="F20" s="10" t="str">
        <f>IF(COUNTIF('Equipment Factors'!$F$2:$F$41,Equipment!E20),"Yes","No")</f>
        <v>No</v>
      </c>
      <c r="G20" s="3"/>
      <c r="H20" s="6" t="e">
        <f>VLOOKUP(E20,'Equipment Factors'!$F$2:$J$41,5,FALSE)*G20</f>
        <v>#N/A</v>
      </c>
      <c r="I20" s="6" t="e">
        <f t="shared" si="1"/>
        <v>#N/A</v>
      </c>
    </row>
    <row r="21" spans="1:9">
      <c r="A21" s="3"/>
      <c r="B21" s="3"/>
      <c r="C21" s="4"/>
      <c r="D21" s="4"/>
      <c r="E21" s="20" t="str">
        <f t="shared" si="0"/>
        <v xml:space="preserve"> </v>
      </c>
      <c r="F21" s="10" t="str">
        <f>IF(COUNTIF('Equipment Factors'!$F$2:$F$41,Equipment!E21),"Yes","No")</f>
        <v>No</v>
      </c>
      <c r="G21" s="3"/>
      <c r="H21" s="6" t="e">
        <f>VLOOKUP(E21,'Equipment Factors'!$F$2:$J$41,5,FALSE)*G21</f>
        <v>#N/A</v>
      </c>
      <c r="I21" s="6" t="e">
        <f t="shared" si="1"/>
        <v>#N/A</v>
      </c>
    </row>
    <row r="22" spans="1:9">
      <c r="A22" s="3"/>
      <c r="B22" s="3"/>
      <c r="C22" s="4"/>
      <c r="D22" s="4"/>
      <c r="E22" s="20" t="str">
        <f t="shared" si="0"/>
        <v xml:space="preserve"> </v>
      </c>
      <c r="F22" s="10" t="str">
        <f>IF(COUNTIF('Equipment Factors'!$F$2:$F$41,Equipment!E22),"Yes","No")</f>
        <v>No</v>
      </c>
      <c r="G22" s="3"/>
      <c r="H22" s="6" t="e">
        <f>VLOOKUP(E22,'Equipment Factors'!$F$2:$J$41,5,FALSE)*G22</f>
        <v>#N/A</v>
      </c>
      <c r="I22" s="6" t="e">
        <f t="shared" si="1"/>
        <v>#N/A</v>
      </c>
    </row>
    <row r="23" spans="1:9">
      <c r="A23" s="3"/>
      <c r="B23" s="3"/>
      <c r="C23" s="4"/>
      <c r="D23" s="4"/>
      <c r="E23" s="20" t="str">
        <f t="shared" si="0"/>
        <v xml:space="preserve"> </v>
      </c>
      <c r="F23" s="10" t="str">
        <f>IF(COUNTIF('Equipment Factors'!$F$2:$F$41,Equipment!E23),"Yes","No")</f>
        <v>No</v>
      </c>
      <c r="G23" s="3"/>
      <c r="H23" s="6" t="e">
        <f>VLOOKUP(E23,'Equipment Factors'!$F$2:$J$41,5,FALSE)*G23</f>
        <v>#N/A</v>
      </c>
      <c r="I23" s="6" t="e">
        <f t="shared" si="1"/>
        <v>#N/A</v>
      </c>
    </row>
    <row r="24" spans="1:9">
      <c r="A24" s="3"/>
      <c r="B24" s="3"/>
      <c r="C24" s="4"/>
      <c r="D24" s="4"/>
      <c r="E24" s="20" t="str">
        <f t="shared" si="0"/>
        <v xml:space="preserve"> </v>
      </c>
      <c r="F24" s="10" t="str">
        <f>IF(COUNTIF('Equipment Factors'!$F$2:$F$41,Equipment!E24),"Yes","No")</f>
        <v>No</v>
      </c>
      <c r="G24" s="3"/>
      <c r="H24" s="6" t="e">
        <f>VLOOKUP(E24,'Equipment Factors'!$F$2:$J$41,5,FALSE)*G24</f>
        <v>#N/A</v>
      </c>
      <c r="I24" s="6" t="e">
        <f t="shared" si="1"/>
        <v>#N/A</v>
      </c>
    </row>
    <row r="25" spans="1:9">
      <c r="A25" s="3"/>
      <c r="B25" s="3"/>
      <c r="C25" s="4"/>
      <c r="D25" s="4"/>
      <c r="E25" s="20" t="str">
        <f t="shared" si="0"/>
        <v xml:space="preserve"> </v>
      </c>
      <c r="F25" s="10" t="str">
        <f>IF(COUNTIF('Equipment Factors'!$F$2:$F$41,Equipment!E25),"Yes","No")</f>
        <v>No</v>
      </c>
      <c r="G25" s="3"/>
      <c r="H25" s="6" t="e">
        <f>VLOOKUP(E25,'Equipment Factors'!$F$2:$J$41,5,FALSE)*G25</f>
        <v>#N/A</v>
      </c>
      <c r="I25" s="6" t="e">
        <f t="shared" si="1"/>
        <v>#N/A</v>
      </c>
    </row>
    <row r="26" spans="1:9">
      <c r="A26" s="3"/>
      <c r="B26" s="3"/>
      <c r="C26" s="4"/>
      <c r="D26" s="4"/>
      <c r="E26" s="20" t="str">
        <f t="shared" si="0"/>
        <v xml:space="preserve"> </v>
      </c>
      <c r="F26" s="10" t="str">
        <f>IF(COUNTIF('Equipment Factors'!$F$2:$F$41,Equipment!E26),"Yes","No")</f>
        <v>No</v>
      </c>
      <c r="G26" s="3"/>
      <c r="H26" s="6" t="e">
        <f>VLOOKUP(E26,'Equipment Factors'!$F$2:$J$41,5,FALSE)*G26</f>
        <v>#N/A</v>
      </c>
      <c r="I26" s="6" t="e">
        <f t="shared" si="1"/>
        <v>#N/A</v>
      </c>
    </row>
    <row r="27" spans="1:9">
      <c r="A27" s="3"/>
      <c r="B27" s="3"/>
      <c r="C27" s="4"/>
      <c r="D27" s="4"/>
      <c r="E27" s="20" t="str">
        <f t="shared" si="0"/>
        <v xml:space="preserve"> </v>
      </c>
      <c r="F27" s="10" t="str">
        <f>IF(COUNTIF('Equipment Factors'!$F$2:$F$41,Equipment!E27),"Yes","No")</f>
        <v>No</v>
      </c>
      <c r="G27" s="3"/>
      <c r="H27" s="6" t="e">
        <f>VLOOKUP(E27,'Equipment Factors'!$F$2:$J$41,5,FALSE)*G27</f>
        <v>#N/A</v>
      </c>
      <c r="I27" s="6" t="e">
        <f t="shared" si="1"/>
        <v>#N/A</v>
      </c>
    </row>
    <row r="28" spans="1:9">
      <c r="A28" s="3"/>
      <c r="B28" s="3"/>
      <c r="C28" s="4"/>
      <c r="D28" s="4"/>
      <c r="E28" s="20" t="str">
        <f t="shared" si="0"/>
        <v xml:space="preserve"> </v>
      </c>
      <c r="F28" s="10" t="str">
        <f>IF(COUNTIF('Equipment Factors'!$F$2:$F$41,Equipment!E28),"Yes","No")</f>
        <v>No</v>
      </c>
      <c r="G28" s="3"/>
      <c r="H28" s="6" t="e">
        <f>VLOOKUP(E28,'Equipment Factors'!$F$2:$J$41,5,FALSE)*G28</f>
        <v>#N/A</v>
      </c>
      <c r="I28" s="6" t="e">
        <f t="shared" si="1"/>
        <v>#N/A</v>
      </c>
    </row>
    <row r="29" spans="1:9">
      <c r="A29" s="3"/>
      <c r="B29" s="3"/>
      <c r="C29" s="4"/>
      <c r="D29" s="4"/>
      <c r="E29" s="20" t="str">
        <f t="shared" si="0"/>
        <v xml:space="preserve"> </v>
      </c>
      <c r="F29" s="10" t="str">
        <f>IF(COUNTIF('Equipment Factors'!$F$2:$F$41,Equipment!E29),"Yes","No")</f>
        <v>No</v>
      </c>
      <c r="G29" s="3"/>
      <c r="H29" s="6" t="e">
        <f>VLOOKUP(E29,'Equipment Factors'!$F$2:$J$41,5,FALSE)*G29</f>
        <v>#N/A</v>
      </c>
      <c r="I29" s="6" t="e">
        <f t="shared" si="1"/>
        <v>#N/A</v>
      </c>
    </row>
    <row r="30" spans="1:9">
      <c r="A30" s="3"/>
      <c r="B30" s="3"/>
      <c r="C30" s="4"/>
      <c r="D30" s="4"/>
      <c r="E30" s="20" t="str">
        <f t="shared" si="0"/>
        <v xml:space="preserve"> </v>
      </c>
      <c r="F30" s="10" t="str">
        <f>IF(COUNTIF('Equipment Factors'!$F$2:$F$41,Equipment!E30),"Yes","No")</f>
        <v>No</v>
      </c>
      <c r="G30" s="3"/>
      <c r="H30" s="6" t="e">
        <f>VLOOKUP(E30,'Equipment Factors'!$F$2:$J$41,5,FALSE)*G30</f>
        <v>#N/A</v>
      </c>
      <c r="I30" s="6" t="e">
        <f t="shared" si="1"/>
        <v>#N/A</v>
      </c>
    </row>
    <row r="31" spans="1:9">
      <c r="A31" s="3"/>
      <c r="B31" s="3"/>
      <c r="C31" s="4"/>
      <c r="D31" s="4"/>
      <c r="E31" s="20" t="str">
        <f t="shared" si="0"/>
        <v xml:space="preserve"> </v>
      </c>
      <c r="F31" s="10" t="str">
        <f>IF(COUNTIF('Equipment Factors'!$F$2:$F$41,Equipment!E31),"Yes","No")</f>
        <v>No</v>
      </c>
      <c r="G31" s="3"/>
      <c r="H31" s="6" t="e">
        <f>VLOOKUP(E31,'Equipment Factors'!$F$2:$J$41,5,FALSE)*G31</f>
        <v>#N/A</v>
      </c>
      <c r="I31" s="6" t="e">
        <f t="shared" si="1"/>
        <v>#N/A</v>
      </c>
    </row>
    <row r="32" spans="1:9">
      <c r="A32" s="3"/>
      <c r="B32" s="3"/>
      <c r="C32" s="4"/>
      <c r="D32" s="4"/>
      <c r="E32" s="20" t="str">
        <f t="shared" si="0"/>
        <v xml:space="preserve"> </v>
      </c>
      <c r="F32" s="10" t="str">
        <f>IF(COUNTIF('Equipment Factors'!$F$2:$F$41,Equipment!E32),"Yes","No")</f>
        <v>No</v>
      </c>
      <c r="G32" s="3"/>
      <c r="H32" s="6" t="e">
        <f>VLOOKUP(E32,'Equipment Factors'!$F$2:$J$41,5,FALSE)*G32</f>
        <v>#N/A</v>
      </c>
      <c r="I32" s="6" t="e">
        <f t="shared" si="1"/>
        <v>#N/A</v>
      </c>
    </row>
    <row r="33" spans="1:9">
      <c r="A33" s="3"/>
      <c r="B33" s="3"/>
      <c r="C33" s="4"/>
      <c r="D33" s="4"/>
      <c r="E33" s="20" t="str">
        <f t="shared" si="0"/>
        <v xml:space="preserve"> </v>
      </c>
      <c r="F33" s="10" t="str">
        <f>IF(COUNTIF('Equipment Factors'!$F$2:$F$41,Equipment!E33),"Yes","No")</f>
        <v>No</v>
      </c>
      <c r="G33" s="3"/>
      <c r="H33" s="6" t="e">
        <f>VLOOKUP(E33,'Equipment Factors'!$F$2:$J$41,5,FALSE)*G33</f>
        <v>#N/A</v>
      </c>
      <c r="I33" s="6" t="e">
        <f t="shared" si="1"/>
        <v>#N/A</v>
      </c>
    </row>
    <row r="34" spans="1:9">
      <c r="A34" s="3"/>
      <c r="B34" s="3"/>
      <c r="C34" s="4"/>
      <c r="D34" s="4"/>
      <c r="E34" s="20" t="str">
        <f t="shared" si="0"/>
        <v xml:space="preserve"> </v>
      </c>
      <c r="F34" s="10" t="str">
        <f>IF(COUNTIF('Equipment Factors'!$F$2:$F$41,Equipment!E34),"Yes","No")</f>
        <v>No</v>
      </c>
      <c r="G34" s="3"/>
      <c r="H34" s="6" t="e">
        <f>VLOOKUP(E34,'Equipment Factors'!$F$2:$J$41,5,FALSE)*G34</f>
        <v>#N/A</v>
      </c>
      <c r="I34" s="6" t="e">
        <f t="shared" si="1"/>
        <v>#N/A</v>
      </c>
    </row>
    <row r="35" spans="1:9">
      <c r="A35" s="3"/>
      <c r="B35" s="3"/>
      <c r="C35" s="4"/>
      <c r="D35" s="4"/>
      <c r="E35" s="20" t="str">
        <f t="shared" si="0"/>
        <v xml:space="preserve"> </v>
      </c>
      <c r="F35" s="10" t="str">
        <f>IF(COUNTIF('Equipment Factors'!$F$2:$F$41,Equipment!E35),"Yes","No")</f>
        <v>No</v>
      </c>
      <c r="G35" s="3"/>
      <c r="H35" s="6" t="e">
        <f>VLOOKUP(E35,'Equipment Factors'!$F$2:$J$41,5,FALSE)*G35</f>
        <v>#N/A</v>
      </c>
      <c r="I35" s="6" t="e">
        <f t="shared" si="1"/>
        <v>#N/A</v>
      </c>
    </row>
    <row r="36" spans="1:9">
      <c r="A36" s="3"/>
      <c r="B36" s="3"/>
      <c r="C36" s="4"/>
      <c r="D36" s="4"/>
      <c r="E36" s="20" t="str">
        <f t="shared" si="0"/>
        <v xml:space="preserve"> </v>
      </c>
      <c r="F36" s="10" t="str">
        <f>IF(COUNTIF('Equipment Factors'!$F$2:$F$41,Equipment!E36),"Yes","No")</f>
        <v>No</v>
      </c>
      <c r="G36" s="3"/>
      <c r="H36" s="6" t="e">
        <f>VLOOKUP(E36,'Equipment Factors'!$F$2:$J$41,5,FALSE)*G36</f>
        <v>#N/A</v>
      </c>
      <c r="I36" s="6" t="e">
        <f t="shared" si="1"/>
        <v>#N/A</v>
      </c>
    </row>
    <row r="37" spans="1:9">
      <c r="A37" s="3"/>
      <c r="B37" s="3"/>
      <c r="C37" s="4"/>
      <c r="D37" s="4"/>
      <c r="E37" s="20" t="str">
        <f t="shared" si="0"/>
        <v xml:space="preserve"> </v>
      </c>
      <c r="F37" s="10" t="str">
        <f>IF(COUNTIF('Equipment Factors'!$F$2:$F$41,Equipment!E37),"Yes","No")</f>
        <v>No</v>
      </c>
      <c r="G37" s="3"/>
      <c r="H37" s="6" t="e">
        <f>VLOOKUP(E37,'Equipment Factors'!$F$2:$J$41,5,FALSE)*G37</f>
        <v>#N/A</v>
      </c>
      <c r="I37" s="6" t="e">
        <f t="shared" si="1"/>
        <v>#N/A</v>
      </c>
    </row>
    <row r="38" spans="1:9">
      <c r="A38" s="3"/>
      <c r="B38" s="3"/>
      <c r="C38" s="4"/>
      <c r="D38" s="4"/>
      <c r="E38" s="20" t="str">
        <f t="shared" si="0"/>
        <v xml:space="preserve"> </v>
      </c>
      <c r="F38" s="10" t="str">
        <f>IF(COUNTIF('Equipment Factors'!$F$2:$F$41,Equipment!E38),"Yes","No")</f>
        <v>No</v>
      </c>
      <c r="G38" s="3"/>
      <c r="H38" s="6" t="e">
        <f>VLOOKUP(E38,'Equipment Factors'!$F$2:$J$41,5,FALSE)*G38</f>
        <v>#N/A</v>
      </c>
      <c r="I38" s="6" t="e">
        <f t="shared" si="1"/>
        <v>#N/A</v>
      </c>
    </row>
    <row r="39" spans="1:9">
      <c r="A39" s="3"/>
      <c r="B39" s="3"/>
      <c r="C39" s="4"/>
      <c r="D39" s="4"/>
      <c r="E39" s="20" t="str">
        <f t="shared" si="0"/>
        <v xml:space="preserve"> </v>
      </c>
      <c r="F39" s="10" t="str">
        <f>IF(COUNTIF('Equipment Factors'!$F$2:$F$41,Equipment!E39),"Yes","No")</f>
        <v>No</v>
      </c>
      <c r="G39" s="3"/>
      <c r="H39" s="6" t="e">
        <f>VLOOKUP(E39,'Equipment Factors'!$F$2:$J$41,5,FALSE)*G39</f>
        <v>#N/A</v>
      </c>
      <c r="I39" s="6" t="e">
        <f t="shared" si="1"/>
        <v>#N/A</v>
      </c>
    </row>
    <row r="40" spans="1:9">
      <c r="A40" s="3"/>
      <c r="B40" s="3"/>
      <c r="C40" s="4"/>
      <c r="D40" s="4"/>
      <c r="E40" s="20" t="str">
        <f t="shared" si="0"/>
        <v xml:space="preserve"> </v>
      </c>
      <c r="F40" s="10" t="str">
        <f>IF(COUNTIF('Equipment Factors'!$F$2:$F$41,Equipment!E40),"Yes","No")</f>
        <v>No</v>
      </c>
      <c r="G40" s="3"/>
      <c r="H40" s="6" t="e">
        <f>VLOOKUP(E40,'Equipment Factors'!$F$2:$J$41,5,FALSE)*G40</f>
        <v>#N/A</v>
      </c>
      <c r="I40" s="6" t="e">
        <f t="shared" si="1"/>
        <v>#N/A</v>
      </c>
    </row>
    <row r="41" spans="1:9">
      <c r="A41" s="3"/>
      <c r="B41" s="3"/>
      <c r="C41" s="4"/>
      <c r="D41" s="4"/>
      <c r="E41" s="20" t="str">
        <f t="shared" si="0"/>
        <v xml:space="preserve"> </v>
      </c>
      <c r="F41" s="10" t="str">
        <f>IF(COUNTIF('Equipment Factors'!$F$2:$F$41,Equipment!E41),"Yes","No")</f>
        <v>No</v>
      </c>
      <c r="G41" s="3"/>
      <c r="H41" s="6" t="e">
        <f>VLOOKUP(E41,'Equipment Factors'!$F$2:$J$41,5,FALSE)*G41</f>
        <v>#N/A</v>
      </c>
      <c r="I41" s="6" t="e">
        <f t="shared" si="1"/>
        <v>#N/A</v>
      </c>
    </row>
    <row r="42" spans="1:9">
      <c r="A42" s="3"/>
      <c r="B42" s="3"/>
      <c r="C42" s="4"/>
      <c r="D42" s="4"/>
      <c r="E42" s="20" t="str">
        <f t="shared" si="0"/>
        <v xml:space="preserve"> </v>
      </c>
      <c r="F42" s="10" t="str">
        <f>IF(COUNTIF('Equipment Factors'!$F$2:$F$41,Equipment!E42),"Yes","No")</f>
        <v>No</v>
      </c>
      <c r="G42" s="3"/>
      <c r="H42" s="6" t="e">
        <f>VLOOKUP(E42,'Equipment Factors'!$F$2:$J$41,5,FALSE)*G42</f>
        <v>#N/A</v>
      </c>
      <c r="I42" s="6" t="e">
        <f t="shared" si="1"/>
        <v>#N/A</v>
      </c>
    </row>
    <row r="43" spans="1:9">
      <c r="A43" s="3"/>
      <c r="B43" s="3"/>
      <c r="C43" s="4"/>
      <c r="D43" s="4"/>
      <c r="E43" s="20" t="str">
        <f t="shared" si="0"/>
        <v xml:space="preserve"> </v>
      </c>
      <c r="F43" s="10" t="str">
        <f>IF(COUNTIF('Equipment Factors'!$F$2:$F$41,Equipment!E43),"Yes","No")</f>
        <v>No</v>
      </c>
      <c r="G43" s="3"/>
      <c r="H43" s="6" t="e">
        <f>VLOOKUP(E43,'Equipment Factors'!$F$2:$J$41,5,FALSE)*G43</f>
        <v>#N/A</v>
      </c>
      <c r="I43" s="6" t="e">
        <f t="shared" si="1"/>
        <v>#N/A</v>
      </c>
    </row>
    <row r="44" spans="1:9">
      <c r="A44" s="3"/>
      <c r="B44" s="3"/>
      <c r="C44" s="4"/>
      <c r="D44" s="4"/>
      <c r="E44" s="20" t="str">
        <f t="shared" si="0"/>
        <v xml:space="preserve"> </v>
      </c>
      <c r="F44" s="10" t="str">
        <f>IF(COUNTIF('Equipment Factors'!$F$2:$F$41,Equipment!E44),"Yes","No")</f>
        <v>No</v>
      </c>
      <c r="G44" s="3"/>
      <c r="H44" s="6" t="e">
        <f>VLOOKUP(E44,'Equipment Factors'!$F$2:$J$41,5,FALSE)*G44</f>
        <v>#N/A</v>
      </c>
      <c r="I44" s="6" t="e">
        <f t="shared" si="1"/>
        <v>#N/A</v>
      </c>
    </row>
    <row r="45" spans="1:9">
      <c r="A45" s="3"/>
      <c r="B45" s="3"/>
      <c r="C45" s="4"/>
      <c r="D45" s="4"/>
      <c r="E45" s="20" t="str">
        <f t="shared" si="0"/>
        <v xml:space="preserve"> </v>
      </c>
      <c r="F45" s="10" t="str">
        <f>IF(COUNTIF('Equipment Factors'!$F$2:$F$41,Equipment!E45),"Yes","No")</f>
        <v>No</v>
      </c>
      <c r="G45" s="3"/>
      <c r="H45" s="6" t="e">
        <f>VLOOKUP(E45,'Equipment Factors'!$F$2:$J$41,5,FALSE)*G45</f>
        <v>#N/A</v>
      </c>
      <c r="I45" s="6" t="e">
        <f t="shared" si="1"/>
        <v>#N/A</v>
      </c>
    </row>
    <row r="46" spans="1:9">
      <c r="A46" s="3"/>
      <c r="B46" s="3"/>
      <c r="C46" s="4"/>
      <c r="D46" s="4"/>
      <c r="E46" s="20" t="str">
        <f t="shared" si="0"/>
        <v xml:space="preserve"> </v>
      </c>
      <c r="F46" s="10" t="str">
        <f>IF(COUNTIF('Equipment Factors'!$F$2:$F$41,Equipment!E46),"Yes","No")</f>
        <v>No</v>
      </c>
      <c r="G46" s="3"/>
      <c r="H46" s="6" t="e">
        <f>VLOOKUP(E46,'Equipment Factors'!$F$2:$J$41,5,FALSE)*G46</f>
        <v>#N/A</v>
      </c>
      <c r="I46" s="6" t="e">
        <f t="shared" si="1"/>
        <v>#N/A</v>
      </c>
    </row>
    <row r="47" spans="1:9">
      <c r="A47" s="3"/>
      <c r="B47" s="3"/>
      <c r="C47" s="4"/>
      <c r="D47" s="4"/>
      <c r="E47" s="20" t="str">
        <f t="shared" si="0"/>
        <v xml:space="preserve"> </v>
      </c>
      <c r="F47" s="10" t="str">
        <f>IF(COUNTIF('Equipment Factors'!$F$2:$F$41,Equipment!E47),"Yes","No")</f>
        <v>No</v>
      </c>
      <c r="G47" s="3"/>
      <c r="H47" s="6" t="e">
        <f>VLOOKUP(E47,'Equipment Factors'!$F$2:$J$41,5,FALSE)*G47</f>
        <v>#N/A</v>
      </c>
      <c r="I47" s="6" t="e">
        <f t="shared" si="1"/>
        <v>#N/A</v>
      </c>
    </row>
    <row r="48" spans="1:9">
      <c r="A48" s="3"/>
      <c r="B48" s="3"/>
      <c r="C48" s="4"/>
      <c r="D48" s="4"/>
      <c r="E48" s="20" t="str">
        <f t="shared" si="0"/>
        <v xml:space="preserve"> </v>
      </c>
      <c r="F48" s="10" t="str">
        <f>IF(COUNTIF('Equipment Factors'!$F$2:$F$41,Equipment!E48),"Yes","No")</f>
        <v>No</v>
      </c>
      <c r="G48" s="3"/>
      <c r="H48" s="6" t="e">
        <f>VLOOKUP(E48,'Equipment Factors'!$F$2:$J$41,5,FALSE)*G48</f>
        <v>#N/A</v>
      </c>
      <c r="I48" s="6" t="e">
        <f t="shared" si="1"/>
        <v>#N/A</v>
      </c>
    </row>
    <row r="49" spans="1:9">
      <c r="A49" s="3"/>
      <c r="B49" s="3"/>
      <c r="C49" s="4"/>
      <c r="D49" s="4"/>
      <c r="E49" s="20" t="str">
        <f t="shared" si="0"/>
        <v xml:space="preserve"> </v>
      </c>
      <c r="F49" s="10" t="str">
        <f>IF(COUNTIF('Equipment Factors'!$F$2:$F$41,Equipment!E49),"Yes","No")</f>
        <v>No</v>
      </c>
      <c r="G49" s="3"/>
      <c r="H49" s="6" t="e">
        <f>VLOOKUP(E49,'Equipment Factors'!$F$2:$J$41,5,FALSE)*G49</f>
        <v>#N/A</v>
      </c>
      <c r="I49" s="6" t="e">
        <f t="shared" si="1"/>
        <v>#N/A</v>
      </c>
    </row>
    <row r="50" spans="1:9">
      <c r="A50" s="3"/>
      <c r="B50" s="3"/>
      <c r="C50" s="4"/>
      <c r="D50" s="4"/>
      <c r="E50" s="20" t="str">
        <f t="shared" si="0"/>
        <v xml:space="preserve"> </v>
      </c>
      <c r="F50" s="10" t="str">
        <f>IF(COUNTIF('Equipment Factors'!$F$2:$F$41,Equipment!E50),"Yes","No")</f>
        <v>No</v>
      </c>
      <c r="G50" s="3"/>
      <c r="H50" s="6" t="e">
        <f>VLOOKUP(E50,'Equipment Factors'!$F$2:$J$41,5,FALSE)*G50</f>
        <v>#N/A</v>
      </c>
      <c r="I50" s="6" t="e">
        <f t="shared" si="1"/>
        <v>#N/A</v>
      </c>
    </row>
    <row r="51" spans="1:9">
      <c r="A51" s="3"/>
      <c r="B51" s="3"/>
      <c r="C51" s="4"/>
      <c r="D51" s="4"/>
      <c r="E51" s="20" t="str">
        <f t="shared" si="0"/>
        <v xml:space="preserve"> </v>
      </c>
      <c r="F51" s="10" t="str">
        <f>IF(COUNTIF('Equipment Factors'!$F$2:$F$41,Equipment!E51),"Yes","No")</f>
        <v>No</v>
      </c>
      <c r="G51" s="3"/>
      <c r="H51" s="6" t="e">
        <f>VLOOKUP(E51,'Equipment Factors'!$F$2:$J$41,5,FALSE)*G51</f>
        <v>#N/A</v>
      </c>
      <c r="I51" s="6" t="e">
        <f t="shared" si="1"/>
        <v>#N/A</v>
      </c>
    </row>
    <row r="52" spans="1:9">
      <c r="A52" s="3"/>
      <c r="B52" s="3"/>
      <c r="C52" s="4"/>
      <c r="D52" s="4"/>
      <c r="E52" s="20" t="str">
        <f t="shared" si="0"/>
        <v xml:space="preserve"> </v>
      </c>
      <c r="F52" s="10" t="str">
        <f>IF(COUNTIF('Equipment Factors'!$F$2:$F$41,Equipment!E52),"Yes","No")</f>
        <v>No</v>
      </c>
      <c r="G52" s="3"/>
      <c r="H52" s="6" t="e">
        <f>VLOOKUP(E52,'Equipment Factors'!$F$2:$J$41,5,FALSE)*G52</f>
        <v>#N/A</v>
      </c>
      <c r="I52" s="6" t="e">
        <f t="shared" si="1"/>
        <v>#N/A</v>
      </c>
    </row>
    <row r="53" spans="1:9">
      <c r="A53" s="3"/>
      <c r="B53" s="3"/>
      <c r="C53" s="4"/>
      <c r="D53" s="4"/>
      <c r="E53" s="20" t="str">
        <f t="shared" si="0"/>
        <v xml:space="preserve"> </v>
      </c>
      <c r="F53" s="10" t="str">
        <f>IF(COUNTIF('Equipment Factors'!$F$2:$F$41,Equipment!E53),"Yes","No")</f>
        <v>No</v>
      </c>
      <c r="G53" s="3"/>
      <c r="H53" s="6" t="e">
        <f>VLOOKUP(E53,'Equipment Factors'!$F$2:$J$41,5,FALSE)*G53</f>
        <v>#N/A</v>
      </c>
      <c r="I53" s="6" t="e">
        <f t="shared" si="1"/>
        <v>#N/A</v>
      </c>
    </row>
    <row r="54" spans="1:9">
      <c r="A54" s="3"/>
      <c r="B54" s="3"/>
      <c r="C54" s="4"/>
      <c r="D54" s="4"/>
      <c r="E54" s="20" t="str">
        <f t="shared" si="0"/>
        <v xml:space="preserve"> </v>
      </c>
      <c r="F54" s="10" t="str">
        <f>IF(COUNTIF('Equipment Factors'!$F$2:$F$41,Equipment!E54),"Yes","No")</f>
        <v>No</v>
      </c>
      <c r="G54" s="3"/>
      <c r="H54" s="6" t="e">
        <f>VLOOKUP(E54,'Equipment Factors'!$F$2:$J$41,5,FALSE)*G54</f>
        <v>#N/A</v>
      </c>
      <c r="I54" s="6" t="e">
        <f t="shared" si="1"/>
        <v>#N/A</v>
      </c>
    </row>
    <row r="55" spans="1:9">
      <c r="A55" s="3"/>
      <c r="B55" s="3"/>
      <c r="C55" s="4"/>
      <c r="D55" s="4"/>
      <c r="E55" s="20" t="str">
        <f t="shared" si="0"/>
        <v xml:space="preserve"> </v>
      </c>
      <c r="F55" s="10" t="str">
        <f>IF(COUNTIF('Equipment Factors'!$F$2:$F$41,Equipment!E55),"Yes","No")</f>
        <v>No</v>
      </c>
      <c r="G55" s="3"/>
      <c r="H55" s="6" t="e">
        <f>VLOOKUP(E55,'Equipment Factors'!$F$2:$J$41,5,FALSE)*G55</f>
        <v>#N/A</v>
      </c>
      <c r="I55" s="6" t="e">
        <f t="shared" si="1"/>
        <v>#N/A</v>
      </c>
    </row>
    <row r="56" spans="1:9">
      <c r="A56" s="3"/>
      <c r="B56" s="3"/>
      <c r="C56" s="4"/>
      <c r="D56" s="4"/>
      <c r="E56" s="20" t="str">
        <f t="shared" si="0"/>
        <v xml:space="preserve"> </v>
      </c>
      <c r="F56" s="10" t="str">
        <f>IF(COUNTIF('Equipment Factors'!$F$2:$F$41,Equipment!E56),"Yes","No")</f>
        <v>No</v>
      </c>
      <c r="G56" s="3"/>
      <c r="H56" s="6" t="e">
        <f>VLOOKUP(E56,'Equipment Factors'!$F$2:$J$41,5,FALSE)*G56</f>
        <v>#N/A</v>
      </c>
      <c r="I56" s="6" t="e">
        <f t="shared" si="1"/>
        <v>#N/A</v>
      </c>
    </row>
    <row r="57" spans="1:9">
      <c r="A57" s="3"/>
      <c r="B57" s="3"/>
      <c r="C57" s="4"/>
      <c r="D57" s="4"/>
      <c r="E57" s="20" t="str">
        <f t="shared" si="0"/>
        <v xml:space="preserve"> </v>
      </c>
      <c r="F57" s="10" t="str">
        <f>IF(COUNTIF('Equipment Factors'!$F$2:$F$41,Equipment!E57),"Yes","No")</f>
        <v>No</v>
      </c>
      <c r="G57" s="3"/>
      <c r="H57" s="6" t="e">
        <f>VLOOKUP(E57,'Equipment Factors'!$F$2:$J$41,5,FALSE)*G57</f>
        <v>#N/A</v>
      </c>
      <c r="I57" s="6" t="e">
        <f t="shared" si="1"/>
        <v>#N/A</v>
      </c>
    </row>
    <row r="58" spans="1:9">
      <c r="A58" s="3"/>
      <c r="B58" s="3"/>
      <c r="C58" s="4"/>
      <c r="D58" s="4"/>
      <c r="E58" s="20" t="str">
        <f t="shared" si="0"/>
        <v xml:space="preserve"> </v>
      </c>
      <c r="F58" s="10" t="str">
        <f>IF(COUNTIF('Equipment Factors'!$F$2:$F$41,Equipment!E58),"Yes","No")</f>
        <v>No</v>
      </c>
      <c r="G58" s="3"/>
      <c r="H58" s="6" t="e">
        <f>VLOOKUP(E58,'Equipment Factors'!$F$2:$J$41,5,FALSE)*G58</f>
        <v>#N/A</v>
      </c>
      <c r="I58" s="6" t="e">
        <f t="shared" si="1"/>
        <v>#N/A</v>
      </c>
    </row>
    <row r="59" spans="1:9">
      <c r="A59" s="3"/>
      <c r="B59" s="3"/>
      <c r="C59" s="4"/>
      <c r="D59" s="4"/>
      <c r="E59" s="20" t="str">
        <f t="shared" si="0"/>
        <v xml:space="preserve"> </v>
      </c>
      <c r="F59" s="10" t="str">
        <f>IF(COUNTIF('Equipment Factors'!$F$2:$F$41,Equipment!E59),"Yes","No")</f>
        <v>No</v>
      </c>
      <c r="G59" s="3"/>
      <c r="H59" s="6" t="e">
        <f>VLOOKUP(E59,'Equipment Factors'!$F$2:$J$41,5,FALSE)*G59</f>
        <v>#N/A</v>
      </c>
      <c r="I59" s="6" t="e">
        <f t="shared" si="1"/>
        <v>#N/A</v>
      </c>
    </row>
    <row r="60" spans="1:9">
      <c r="A60" s="3"/>
      <c r="B60" s="3"/>
      <c r="C60" s="4"/>
      <c r="D60" s="4"/>
      <c r="E60" s="20" t="str">
        <f t="shared" si="0"/>
        <v xml:space="preserve"> </v>
      </c>
      <c r="F60" s="10" t="str">
        <f>IF(COUNTIF('Equipment Factors'!$F$2:$F$41,Equipment!E60),"Yes","No")</f>
        <v>No</v>
      </c>
      <c r="G60" s="3"/>
      <c r="H60" s="6" t="e">
        <f>VLOOKUP(E60,'Equipment Factors'!$F$2:$J$41,5,FALSE)*G60</f>
        <v>#N/A</v>
      </c>
      <c r="I60" s="6" t="e">
        <f t="shared" si="1"/>
        <v>#N/A</v>
      </c>
    </row>
    <row r="61" spans="1:9">
      <c r="A61" s="3"/>
      <c r="B61" s="3"/>
      <c r="C61" s="4"/>
      <c r="D61" s="4"/>
      <c r="E61" s="20" t="str">
        <f t="shared" si="0"/>
        <v xml:space="preserve"> </v>
      </c>
      <c r="F61" s="10" t="str">
        <f>IF(COUNTIF('Equipment Factors'!$F$2:$F$41,Equipment!E61),"Yes","No")</f>
        <v>No</v>
      </c>
      <c r="G61" s="3"/>
      <c r="H61" s="6" t="e">
        <f>VLOOKUP(E61,'Equipment Factors'!$F$2:$J$41,5,FALSE)*G61</f>
        <v>#N/A</v>
      </c>
      <c r="I61" s="6" t="e">
        <f t="shared" si="1"/>
        <v>#N/A</v>
      </c>
    </row>
    <row r="62" spans="1:9">
      <c r="A62" s="3"/>
      <c r="B62" s="3"/>
      <c r="C62" s="4"/>
      <c r="D62" s="4"/>
      <c r="E62" s="20" t="str">
        <f t="shared" si="0"/>
        <v xml:space="preserve"> </v>
      </c>
      <c r="F62" s="10" t="str">
        <f>IF(COUNTIF('Equipment Factors'!$F$2:$F$41,Equipment!E62),"Yes","No")</f>
        <v>No</v>
      </c>
      <c r="G62" s="3"/>
      <c r="H62" s="6" t="e">
        <f>VLOOKUP(E62,'Equipment Factors'!$F$2:$J$41,5,FALSE)*G62</f>
        <v>#N/A</v>
      </c>
      <c r="I62" s="6" t="e">
        <f t="shared" si="1"/>
        <v>#N/A</v>
      </c>
    </row>
    <row r="63" spans="1:9">
      <c r="A63" s="3"/>
      <c r="B63" s="3"/>
      <c r="C63" s="4"/>
      <c r="D63" s="4"/>
      <c r="E63" s="20" t="str">
        <f t="shared" si="0"/>
        <v xml:space="preserve"> </v>
      </c>
      <c r="F63" s="10" t="str">
        <f>IF(COUNTIF('Equipment Factors'!$F$2:$F$41,Equipment!E63),"Yes","No")</f>
        <v>No</v>
      </c>
      <c r="G63" s="3"/>
      <c r="H63" s="6" t="e">
        <f>VLOOKUP(E63,'Equipment Factors'!$F$2:$J$41,5,FALSE)*G63</f>
        <v>#N/A</v>
      </c>
      <c r="I63" s="6" t="e">
        <f t="shared" si="1"/>
        <v>#N/A</v>
      </c>
    </row>
    <row r="64" spans="1:9">
      <c r="A64" s="3"/>
      <c r="B64" s="3"/>
      <c r="C64" s="4"/>
      <c r="D64" s="4"/>
      <c r="E64" s="20" t="str">
        <f t="shared" si="0"/>
        <v xml:space="preserve"> </v>
      </c>
      <c r="F64" s="10" t="str">
        <f>IF(COUNTIF('Equipment Factors'!$F$2:$F$41,Equipment!E64),"Yes","No")</f>
        <v>No</v>
      </c>
      <c r="G64" s="3"/>
      <c r="H64" s="6" t="e">
        <f>VLOOKUP(E64,'Equipment Factors'!$F$2:$J$41,5,FALSE)*G64</f>
        <v>#N/A</v>
      </c>
      <c r="I64" s="6" t="e">
        <f t="shared" si="1"/>
        <v>#N/A</v>
      </c>
    </row>
    <row r="65" spans="1:9">
      <c r="A65" s="3"/>
      <c r="B65" s="3"/>
      <c r="C65" s="4"/>
      <c r="D65" s="4"/>
      <c r="E65" s="20" t="str">
        <f t="shared" si="0"/>
        <v xml:space="preserve"> </v>
      </c>
      <c r="F65" s="10" t="str">
        <f>IF(COUNTIF('Equipment Factors'!$F$2:$F$41,Equipment!E65),"Yes","No")</f>
        <v>No</v>
      </c>
      <c r="G65" s="3"/>
      <c r="H65" s="6" t="e">
        <f>VLOOKUP(E65,'Equipment Factors'!$F$2:$J$41,5,FALSE)*G65</f>
        <v>#N/A</v>
      </c>
      <c r="I65" s="6" t="e">
        <f t="shared" si="1"/>
        <v>#N/A</v>
      </c>
    </row>
    <row r="66" spans="1:9">
      <c r="A66" s="3"/>
      <c r="B66" s="3"/>
      <c r="C66" s="4"/>
      <c r="D66" s="4"/>
      <c r="E66" s="20" t="str">
        <f t="shared" si="0"/>
        <v xml:space="preserve"> </v>
      </c>
      <c r="F66" s="10" t="str">
        <f>IF(COUNTIF('Equipment Factors'!$F$2:$F$41,Equipment!E66),"Yes","No")</f>
        <v>No</v>
      </c>
      <c r="G66" s="3"/>
      <c r="H66" s="6" t="e">
        <f>VLOOKUP(E66,'Equipment Factors'!$F$2:$J$41,5,FALSE)*G66</f>
        <v>#N/A</v>
      </c>
      <c r="I66" s="6" t="e">
        <f t="shared" si="1"/>
        <v>#N/A</v>
      </c>
    </row>
    <row r="67" spans="1:9">
      <c r="A67" s="3"/>
      <c r="B67" s="3"/>
      <c r="C67" s="4"/>
      <c r="D67" s="4"/>
      <c r="E67" s="20" t="str">
        <f t="shared" ref="E67:E130" si="2">C67&amp;" "&amp;D67</f>
        <v xml:space="preserve"> </v>
      </c>
      <c r="F67" s="10" t="str">
        <f>IF(COUNTIF('Equipment Factors'!$F$2:$F$41,Equipment!E67),"Yes","No")</f>
        <v>No</v>
      </c>
      <c r="G67" s="3"/>
      <c r="H67" s="6" t="e">
        <f>VLOOKUP(E67,'Equipment Factors'!$F$2:$J$41,5,FALSE)*G67</f>
        <v>#N/A</v>
      </c>
      <c r="I67" s="6" t="e">
        <f t="shared" ref="I67:I130" si="3">H67/1000</f>
        <v>#N/A</v>
      </c>
    </row>
    <row r="68" spans="1:9">
      <c r="A68" s="3"/>
      <c r="B68" s="3"/>
      <c r="C68" s="4"/>
      <c r="D68" s="4"/>
      <c r="E68" s="20" t="str">
        <f t="shared" si="2"/>
        <v xml:space="preserve"> </v>
      </c>
      <c r="F68" s="10" t="str">
        <f>IF(COUNTIF('Equipment Factors'!$F$2:$F$41,Equipment!E68),"Yes","No")</f>
        <v>No</v>
      </c>
      <c r="G68" s="3"/>
      <c r="H68" s="6" t="e">
        <f>VLOOKUP(E68,'Equipment Factors'!$F$2:$J$41,5,FALSE)*G68</f>
        <v>#N/A</v>
      </c>
      <c r="I68" s="6" t="e">
        <f t="shared" si="3"/>
        <v>#N/A</v>
      </c>
    </row>
    <row r="69" spans="1:9">
      <c r="A69" s="3"/>
      <c r="B69" s="3"/>
      <c r="C69" s="4"/>
      <c r="D69" s="4"/>
      <c r="E69" s="20" t="str">
        <f t="shared" si="2"/>
        <v xml:space="preserve"> </v>
      </c>
      <c r="F69" s="10" t="str">
        <f>IF(COUNTIF('Equipment Factors'!$F$2:$F$41,Equipment!E69),"Yes","No")</f>
        <v>No</v>
      </c>
      <c r="G69" s="3"/>
      <c r="H69" s="6" t="e">
        <f>VLOOKUP(E69,'Equipment Factors'!$F$2:$J$41,5,FALSE)*G69</f>
        <v>#N/A</v>
      </c>
      <c r="I69" s="6" t="e">
        <f t="shared" si="3"/>
        <v>#N/A</v>
      </c>
    </row>
    <row r="70" spans="1:9">
      <c r="A70" s="3"/>
      <c r="B70" s="3"/>
      <c r="C70" s="4"/>
      <c r="D70" s="4"/>
      <c r="E70" s="20" t="str">
        <f t="shared" si="2"/>
        <v xml:space="preserve"> </v>
      </c>
      <c r="F70" s="10" t="str">
        <f>IF(COUNTIF('Equipment Factors'!$F$2:$F$41,Equipment!E70),"Yes","No")</f>
        <v>No</v>
      </c>
      <c r="G70" s="3"/>
      <c r="H70" s="6" t="e">
        <f>VLOOKUP(E70,'Equipment Factors'!$F$2:$J$41,5,FALSE)*G70</f>
        <v>#N/A</v>
      </c>
      <c r="I70" s="6" t="e">
        <f t="shared" si="3"/>
        <v>#N/A</v>
      </c>
    </row>
    <row r="71" spans="1:9">
      <c r="A71" s="3"/>
      <c r="B71" s="3"/>
      <c r="C71" s="4"/>
      <c r="D71" s="4"/>
      <c r="E71" s="20" t="str">
        <f t="shared" si="2"/>
        <v xml:space="preserve"> </v>
      </c>
      <c r="F71" s="10" t="str">
        <f>IF(COUNTIF('Equipment Factors'!$F$2:$F$41,Equipment!E71),"Yes","No")</f>
        <v>No</v>
      </c>
      <c r="G71" s="3"/>
      <c r="H71" s="6" t="e">
        <f>VLOOKUP(E71,'Equipment Factors'!$F$2:$J$41,5,FALSE)*G71</f>
        <v>#N/A</v>
      </c>
      <c r="I71" s="6" t="e">
        <f t="shared" si="3"/>
        <v>#N/A</v>
      </c>
    </row>
    <row r="72" spans="1:9">
      <c r="A72" s="3"/>
      <c r="B72" s="3"/>
      <c r="C72" s="4"/>
      <c r="D72" s="4"/>
      <c r="E72" s="20" t="str">
        <f t="shared" si="2"/>
        <v xml:space="preserve"> </v>
      </c>
      <c r="F72" s="10" t="str">
        <f>IF(COUNTIF('Equipment Factors'!$F$2:$F$41,Equipment!E72),"Yes","No")</f>
        <v>No</v>
      </c>
      <c r="G72" s="3"/>
      <c r="H72" s="6" t="e">
        <f>VLOOKUP(E72,'Equipment Factors'!$F$2:$J$41,5,FALSE)*G72</f>
        <v>#N/A</v>
      </c>
      <c r="I72" s="6" t="e">
        <f t="shared" si="3"/>
        <v>#N/A</v>
      </c>
    </row>
    <row r="73" spans="1:9">
      <c r="A73" s="3"/>
      <c r="B73" s="3"/>
      <c r="C73" s="4"/>
      <c r="D73" s="4"/>
      <c r="E73" s="20" t="str">
        <f t="shared" si="2"/>
        <v xml:space="preserve"> </v>
      </c>
      <c r="F73" s="10" t="str">
        <f>IF(COUNTIF('Equipment Factors'!$F$2:$F$41,Equipment!E73),"Yes","No")</f>
        <v>No</v>
      </c>
      <c r="G73" s="3"/>
      <c r="H73" s="6" t="e">
        <f>VLOOKUP(E73,'Equipment Factors'!$F$2:$J$41,5,FALSE)*G73</f>
        <v>#N/A</v>
      </c>
      <c r="I73" s="6" t="e">
        <f t="shared" si="3"/>
        <v>#N/A</v>
      </c>
    </row>
    <row r="74" spans="1:9">
      <c r="A74" s="3"/>
      <c r="B74" s="3"/>
      <c r="C74" s="4"/>
      <c r="D74" s="4"/>
      <c r="E74" s="20" t="str">
        <f t="shared" si="2"/>
        <v xml:space="preserve"> </v>
      </c>
      <c r="F74" s="10" t="str">
        <f>IF(COUNTIF('Equipment Factors'!$F$2:$F$41,Equipment!E74),"Yes","No")</f>
        <v>No</v>
      </c>
      <c r="G74" s="3"/>
      <c r="H74" s="6" t="e">
        <f>VLOOKUP(E74,'Equipment Factors'!$F$2:$J$41,5,FALSE)*G74</f>
        <v>#N/A</v>
      </c>
      <c r="I74" s="6" t="e">
        <f t="shared" si="3"/>
        <v>#N/A</v>
      </c>
    </row>
    <row r="75" spans="1:9">
      <c r="A75" s="3"/>
      <c r="B75" s="3"/>
      <c r="C75" s="4"/>
      <c r="D75" s="4"/>
      <c r="E75" s="20" t="str">
        <f t="shared" si="2"/>
        <v xml:space="preserve"> </v>
      </c>
      <c r="F75" s="10" t="str">
        <f>IF(COUNTIF('Equipment Factors'!$F$2:$F$41,Equipment!E75),"Yes","No")</f>
        <v>No</v>
      </c>
      <c r="G75" s="3"/>
      <c r="H75" s="6" t="e">
        <f>VLOOKUP(E75,'Equipment Factors'!$F$2:$J$41,5,FALSE)*G75</f>
        <v>#N/A</v>
      </c>
      <c r="I75" s="6" t="e">
        <f t="shared" si="3"/>
        <v>#N/A</v>
      </c>
    </row>
    <row r="76" spans="1:9">
      <c r="A76" s="3"/>
      <c r="B76" s="3"/>
      <c r="C76" s="4"/>
      <c r="D76" s="4"/>
      <c r="E76" s="20" t="str">
        <f t="shared" si="2"/>
        <v xml:space="preserve"> </v>
      </c>
      <c r="F76" s="10" t="str">
        <f>IF(COUNTIF('Equipment Factors'!$F$2:$F$41,Equipment!E76),"Yes","No")</f>
        <v>No</v>
      </c>
      <c r="G76" s="3"/>
      <c r="H76" s="6" t="e">
        <f>VLOOKUP(E76,'Equipment Factors'!$F$2:$J$41,5,FALSE)*G76</f>
        <v>#N/A</v>
      </c>
      <c r="I76" s="6" t="e">
        <f t="shared" si="3"/>
        <v>#N/A</v>
      </c>
    </row>
    <row r="77" spans="1:9">
      <c r="A77" s="3"/>
      <c r="B77" s="3"/>
      <c r="C77" s="4"/>
      <c r="D77" s="4"/>
      <c r="E77" s="20" t="str">
        <f t="shared" si="2"/>
        <v xml:space="preserve"> </v>
      </c>
      <c r="F77" s="10" t="str">
        <f>IF(COUNTIF('Equipment Factors'!$F$2:$F$41,Equipment!E77),"Yes","No")</f>
        <v>No</v>
      </c>
      <c r="G77" s="3"/>
      <c r="H77" s="6" t="e">
        <f>VLOOKUP(E77,'Equipment Factors'!$F$2:$J$41,5,FALSE)*G77</f>
        <v>#N/A</v>
      </c>
      <c r="I77" s="6" t="e">
        <f t="shared" si="3"/>
        <v>#N/A</v>
      </c>
    </row>
    <row r="78" spans="1:9">
      <c r="A78" s="3"/>
      <c r="B78" s="3"/>
      <c r="C78" s="4"/>
      <c r="D78" s="4"/>
      <c r="E78" s="20" t="str">
        <f t="shared" si="2"/>
        <v xml:space="preserve"> </v>
      </c>
      <c r="F78" s="10" t="str">
        <f>IF(COUNTIF('Equipment Factors'!$F$2:$F$41,Equipment!E78),"Yes","No")</f>
        <v>No</v>
      </c>
      <c r="G78" s="3"/>
      <c r="H78" s="6" t="e">
        <f>VLOOKUP(E78,'Equipment Factors'!$F$2:$J$41,5,FALSE)*G78</f>
        <v>#N/A</v>
      </c>
      <c r="I78" s="6" t="e">
        <f t="shared" si="3"/>
        <v>#N/A</v>
      </c>
    </row>
    <row r="79" spans="1:9">
      <c r="A79" s="3"/>
      <c r="B79" s="3"/>
      <c r="C79" s="4"/>
      <c r="D79" s="4"/>
      <c r="E79" s="20" t="str">
        <f t="shared" si="2"/>
        <v xml:space="preserve"> </v>
      </c>
      <c r="F79" s="10" t="str">
        <f>IF(COUNTIF('Equipment Factors'!$F$2:$F$41,Equipment!E79),"Yes","No")</f>
        <v>No</v>
      </c>
      <c r="G79" s="3"/>
      <c r="H79" s="6" t="e">
        <f>VLOOKUP(E79,'Equipment Factors'!$F$2:$J$41,5,FALSE)*G79</f>
        <v>#N/A</v>
      </c>
      <c r="I79" s="6" t="e">
        <f t="shared" si="3"/>
        <v>#N/A</v>
      </c>
    </row>
    <row r="80" spans="1:9">
      <c r="A80" s="3"/>
      <c r="B80" s="3"/>
      <c r="C80" s="4"/>
      <c r="D80" s="4"/>
      <c r="E80" s="20" t="str">
        <f t="shared" si="2"/>
        <v xml:space="preserve"> </v>
      </c>
      <c r="F80" s="10" t="str">
        <f>IF(COUNTIF('Equipment Factors'!$F$2:$F$41,Equipment!E80),"Yes","No")</f>
        <v>No</v>
      </c>
      <c r="G80" s="3"/>
      <c r="H80" s="6" t="e">
        <f>VLOOKUP(E80,'Equipment Factors'!$F$2:$J$41,5,FALSE)*G80</f>
        <v>#N/A</v>
      </c>
      <c r="I80" s="6" t="e">
        <f t="shared" si="3"/>
        <v>#N/A</v>
      </c>
    </row>
    <row r="81" spans="1:9">
      <c r="A81" s="3"/>
      <c r="B81" s="3"/>
      <c r="C81" s="4"/>
      <c r="D81" s="4"/>
      <c r="E81" s="20" t="str">
        <f t="shared" si="2"/>
        <v xml:space="preserve"> </v>
      </c>
      <c r="F81" s="10" t="str">
        <f>IF(COUNTIF('Equipment Factors'!$F$2:$F$41,Equipment!E81),"Yes","No")</f>
        <v>No</v>
      </c>
      <c r="G81" s="3"/>
      <c r="H81" s="6" t="e">
        <f>VLOOKUP(E81,'Equipment Factors'!$F$2:$J$41,5,FALSE)*G81</f>
        <v>#N/A</v>
      </c>
      <c r="I81" s="6" t="e">
        <f t="shared" si="3"/>
        <v>#N/A</v>
      </c>
    </row>
    <row r="82" spans="1:9">
      <c r="A82" s="3"/>
      <c r="B82" s="3"/>
      <c r="C82" s="4"/>
      <c r="D82" s="4"/>
      <c r="E82" s="20" t="str">
        <f t="shared" si="2"/>
        <v xml:space="preserve"> </v>
      </c>
      <c r="F82" s="10" t="str">
        <f>IF(COUNTIF('Equipment Factors'!$F$2:$F$41,Equipment!E82),"Yes","No")</f>
        <v>No</v>
      </c>
      <c r="G82" s="3"/>
      <c r="H82" s="6" t="e">
        <f>VLOOKUP(E82,'Equipment Factors'!$F$2:$J$41,5,FALSE)*G82</f>
        <v>#N/A</v>
      </c>
      <c r="I82" s="6" t="e">
        <f t="shared" si="3"/>
        <v>#N/A</v>
      </c>
    </row>
    <row r="83" spans="1:9">
      <c r="A83" s="3"/>
      <c r="B83" s="3"/>
      <c r="C83" s="4"/>
      <c r="D83" s="4"/>
      <c r="E83" s="20" t="str">
        <f t="shared" si="2"/>
        <v xml:space="preserve"> </v>
      </c>
      <c r="F83" s="10" t="str">
        <f>IF(COUNTIF('Equipment Factors'!$F$2:$F$41,Equipment!E83),"Yes","No")</f>
        <v>No</v>
      </c>
      <c r="G83" s="3"/>
      <c r="H83" s="6" t="e">
        <f>VLOOKUP(E83,'Equipment Factors'!$F$2:$J$41,5,FALSE)*G83</f>
        <v>#N/A</v>
      </c>
      <c r="I83" s="6" t="e">
        <f t="shared" si="3"/>
        <v>#N/A</v>
      </c>
    </row>
    <row r="84" spans="1:9">
      <c r="A84" s="3"/>
      <c r="B84" s="3"/>
      <c r="C84" s="4"/>
      <c r="D84" s="4"/>
      <c r="E84" s="20" t="str">
        <f t="shared" si="2"/>
        <v xml:space="preserve"> </v>
      </c>
      <c r="F84" s="10" t="str">
        <f>IF(COUNTIF('Equipment Factors'!$F$2:$F$41,Equipment!E84),"Yes","No")</f>
        <v>No</v>
      </c>
      <c r="G84" s="3"/>
      <c r="H84" s="6" t="e">
        <f>VLOOKUP(E84,'Equipment Factors'!$F$2:$J$41,5,FALSE)*G84</f>
        <v>#N/A</v>
      </c>
      <c r="I84" s="6" t="e">
        <f t="shared" si="3"/>
        <v>#N/A</v>
      </c>
    </row>
    <row r="85" spans="1:9">
      <c r="A85" s="3"/>
      <c r="B85" s="3"/>
      <c r="C85" s="4"/>
      <c r="D85" s="4"/>
      <c r="E85" s="20" t="str">
        <f t="shared" si="2"/>
        <v xml:space="preserve"> </v>
      </c>
      <c r="F85" s="10" t="str">
        <f>IF(COUNTIF('Equipment Factors'!$F$2:$F$41,Equipment!E85),"Yes","No")</f>
        <v>No</v>
      </c>
      <c r="G85" s="3"/>
      <c r="H85" s="6" t="e">
        <f>VLOOKUP(E85,'Equipment Factors'!$F$2:$J$41,5,FALSE)*G85</f>
        <v>#N/A</v>
      </c>
      <c r="I85" s="6" t="e">
        <f t="shared" si="3"/>
        <v>#N/A</v>
      </c>
    </row>
    <row r="86" spans="1:9">
      <c r="A86" s="3"/>
      <c r="B86" s="3"/>
      <c r="C86" s="4"/>
      <c r="D86" s="4"/>
      <c r="E86" s="20" t="str">
        <f t="shared" si="2"/>
        <v xml:space="preserve"> </v>
      </c>
      <c r="F86" s="10" t="str">
        <f>IF(COUNTIF('Equipment Factors'!$F$2:$F$41,Equipment!E86),"Yes","No")</f>
        <v>No</v>
      </c>
      <c r="G86" s="3"/>
      <c r="H86" s="6" t="e">
        <f>VLOOKUP(E86,'Equipment Factors'!$F$2:$J$41,5,FALSE)*G86</f>
        <v>#N/A</v>
      </c>
      <c r="I86" s="6" t="e">
        <f t="shared" si="3"/>
        <v>#N/A</v>
      </c>
    </row>
    <row r="87" spans="1:9">
      <c r="A87" s="3"/>
      <c r="B87" s="3"/>
      <c r="C87" s="4"/>
      <c r="D87" s="4"/>
      <c r="E87" s="20" t="str">
        <f t="shared" si="2"/>
        <v xml:space="preserve"> </v>
      </c>
      <c r="F87" s="10" t="str">
        <f>IF(COUNTIF('Equipment Factors'!$F$2:$F$41,Equipment!E87),"Yes","No")</f>
        <v>No</v>
      </c>
      <c r="G87" s="3"/>
      <c r="H87" s="6" t="e">
        <f>VLOOKUP(E87,'Equipment Factors'!$F$2:$J$41,5,FALSE)*G87</f>
        <v>#N/A</v>
      </c>
      <c r="I87" s="6" t="e">
        <f t="shared" si="3"/>
        <v>#N/A</v>
      </c>
    </row>
    <row r="88" spans="1:9">
      <c r="A88" s="3"/>
      <c r="B88" s="3"/>
      <c r="C88" s="4"/>
      <c r="D88" s="4"/>
      <c r="E88" s="20" t="str">
        <f t="shared" si="2"/>
        <v xml:space="preserve"> </v>
      </c>
      <c r="F88" s="10" t="str">
        <f>IF(COUNTIF('Equipment Factors'!$F$2:$F$41,Equipment!E88),"Yes","No")</f>
        <v>No</v>
      </c>
      <c r="G88" s="3"/>
      <c r="H88" s="6" t="e">
        <f>VLOOKUP(E88,'Equipment Factors'!$F$2:$J$41,5,FALSE)*G88</f>
        <v>#N/A</v>
      </c>
      <c r="I88" s="6" t="e">
        <f t="shared" si="3"/>
        <v>#N/A</v>
      </c>
    </row>
    <row r="89" spans="1:9">
      <c r="A89" s="3"/>
      <c r="B89" s="3"/>
      <c r="C89" s="4"/>
      <c r="D89" s="4"/>
      <c r="E89" s="20" t="str">
        <f t="shared" si="2"/>
        <v xml:space="preserve"> </v>
      </c>
      <c r="F89" s="10" t="str">
        <f>IF(COUNTIF('Equipment Factors'!$F$2:$F$41,Equipment!E89),"Yes","No")</f>
        <v>No</v>
      </c>
      <c r="G89" s="3"/>
      <c r="H89" s="6" t="e">
        <f>VLOOKUP(E89,'Equipment Factors'!$F$2:$J$41,5,FALSE)*G89</f>
        <v>#N/A</v>
      </c>
      <c r="I89" s="6" t="e">
        <f t="shared" si="3"/>
        <v>#N/A</v>
      </c>
    </row>
    <row r="90" spans="1:9">
      <c r="A90" s="3"/>
      <c r="B90" s="3"/>
      <c r="C90" s="4"/>
      <c r="D90" s="4"/>
      <c r="E90" s="20" t="str">
        <f t="shared" si="2"/>
        <v xml:space="preserve"> </v>
      </c>
      <c r="F90" s="10" t="str">
        <f>IF(COUNTIF('Equipment Factors'!$F$2:$F$41,Equipment!E90),"Yes","No")</f>
        <v>No</v>
      </c>
      <c r="G90" s="3"/>
      <c r="H90" s="6" t="e">
        <f>VLOOKUP(E90,'Equipment Factors'!$F$2:$J$41,5,FALSE)*G90</f>
        <v>#N/A</v>
      </c>
      <c r="I90" s="6" t="e">
        <f t="shared" si="3"/>
        <v>#N/A</v>
      </c>
    </row>
    <row r="91" spans="1:9">
      <c r="A91" s="3"/>
      <c r="B91" s="3"/>
      <c r="C91" s="4"/>
      <c r="D91" s="4"/>
      <c r="E91" s="20" t="str">
        <f t="shared" si="2"/>
        <v xml:space="preserve"> </v>
      </c>
      <c r="F91" s="10" t="str">
        <f>IF(COUNTIF('Equipment Factors'!$F$2:$F$41,Equipment!E91),"Yes","No")</f>
        <v>No</v>
      </c>
      <c r="G91" s="3"/>
      <c r="H91" s="6" t="e">
        <f>VLOOKUP(E91,'Equipment Factors'!$F$2:$J$41,5,FALSE)*G91</f>
        <v>#N/A</v>
      </c>
      <c r="I91" s="6" t="e">
        <f t="shared" si="3"/>
        <v>#N/A</v>
      </c>
    </row>
    <row r="92" spans="1:9">
      <c r="A92" s="3"/>
      <c r="B92" s="3"/>
      <c r="C92" s="4"/>
      <c r="D92" s="4"/>
      <c r="E92" s="20" t="str">
        <f t="shared" si="2"/>
        <v xml:space="preserve"> </v>
      </c>
      <c r="F92" s="10" t="str">
        <f>IF(COUNTIF('Equipment Factors'!$F$2:$F$41,Equipment!E92),"Yes","No")</f>
        <v>No</v>
      </c>
      <c r="G92" s="3"/>
      <c r="H92" s="6" t="e">
        <f>VLOOKUP(E92,'Equipment Factors'!$F$2:$J$41,5,FALSE)*G92</f>
        <v>#N/A</v>
      </c>
      <c r="I92" s="6" t="e">
        <f t="shared" si="3"/>
        <v>#N/A</v>
      </c>
    </row>
    <row r="93" spans="1:9">
      <c r="A93" s="3"/>
      <c r="B93" s="3"/>
      <c r="C93" s="4"/>
      <c r="D93" s="4"/>
      <c r="E93" s="20" t="str">
        <f t="shared" si="2"/>
        <v xml:space="preserve"> </v>
      </c>
      <c r="F93" s="10" t="str">
        <f>IF(COUNTIF('Equipment Factors'!$F$2:$F$41,Equipment!E93),"Yes","No")</f>
        <v>No</v>
      </c>
      <c r="G93" s="3"/>
      <c r="H93" s="6" t="e">
        <f>VLOOKUP(E93,'Equipment Factors'!$F$2:$J$41,5,FALSE)*G93</f>
        <v>#N/A</v>
      </c>
      <c r="I93" s="6" t="e">
        <f t="shared" si="3"/>
        <v>#N/A</v>
      </c>
    </row>
    <row r="94" spans="1:9">
      <c r="A94" s="3"/>
      <c r="B94" s="3"/>
      <c r="C94" s="4"/>
      <c r="D94" s="4"/>
      <c r="E94" s="20" t="str">
        <f t="shared" si="2"/>
        <v xml:space="preserve"> </v>
      </c>
      <c r="F94" s="10" t="str">
        <f>IF(COUNTIF('Equipment Factors'!$F$2:$F$41,Equipment!E94),"Yes","No")</f>
        <v>No</v>
      </c>
      <c r="G94" s="3"/>
      <c r="H94" s="6" t="e">
        <f>VLOOKUP(E94,'Equipment Factors'!$F$2:$J$41,5,FALSE)*G94</f>
        <v>#N/A</v>
      </c>
      <c r="I94" s="6" t="e">
        <f t="shared" si="3"/>
        <v>#N/A</v>
      </c>
    </row>
    <row r="95" spans="1:9">
      <c r="A95" s="3"/>
      <c r="B95" s="3"/>
      <c r="C95" s="4"/>
      <c r="D95" s="4"/>
      <c r="E95" s="20" t="str">
        <f t="shared" si="2"/>
        <v xml:space="preserve"> </v>
      </c>
      <c r="F95" s="10" t="str">
        <f>IF(COUNTIF('Equipment Factors'!$F$2:$F$41,Equipment!E95),"Yes","No")</f>
        <v>No</v>
      </c>
      <c r="G95" s="3"/>
      <c r="H95" s="6" t="e">
        <f>VLOOKUP(E95,'Equipment Factors'!$F$2:$J$41,5,FALSE)*G95</f>
        <v>#N/A</v>
      </c>
      <c r="I95" s="6" t="e">
        <f t="shared" si="3"/>
        <v>#N/A</v>
      </c>
    </row>
    <row r="96" spans="1:9">
      <c r="A96" s="3"/>
      <c r="B96" s="3"/>
      <c r="C96" s="4"/>
      <c r="D96" s="4"/>
      <c r="E96" s="20" t="str">
        <f t="shared" si="2"/>
        <v xml:space="preserve"> </v>
      </c>
      <c r="F96" s="10" t="str">
        <f>IF(COUNTIF('Equipment Factors'!$F$2:$F$41,Equipment!E96),"Yes","No")</f>
        <v>No</v>
      </c>
      <c r="G96" s="3"/>
      <c r="H96" s="6" t="e">
        <f>VLOOKUP(E96,'Equipment Factors'!$F$2:$J$41,5,FALSE)*G96</f>
        <v>#N/A</v>
      </c>
      <c r="I96" s="6" t="e">
        <f t="shared" si="3"/>
        <v>#N/A</v>
      </c>
    </row>
    <row r="97" spans="1:9">
      <c r="A97" s="3"/>
      <c r="B97" s="3"/>
      <c r="C97" s="4"/>
      <c r="D97" s="4"/>
      <c r="E97" s="20" t="str">
        <f t="shared" si="2"/>
        <v xml:space="preserve"> </v>
      </c>
      <c r="F97" s="10" t="str">
        <f>IF(COUNTIF('Equipment Factors'!$F$2:$F$41,Equipment!E97),"Yes","No")</f>
        <v>No</v>
      </c>
      <c r="G97" s="3"/>
      <c r="H97" s="6" t="e">
        <f>VLOOKUP(E97,'Equipment Factors'!$F$2:$J$41,5,FALSE)*G97</f>
        <v>#N/A</v>
      </c>
      <c r="I97" s="6" t="e">
        <f t="shared" si="3"/>
        <v>#N/A</v>
      </c>
    </row>
    <row r="98" spans="1:9">
      <c r="A98" s="3"/>
      <c r="B98" s="3"/>
      <c r="C98" s="4"/>
      <c r="D98" s="4"/>
      <c r="E98" s="20" t="str">
        <f t="shared" si="2"/>
        <v xml:space="preserve"> </v>
      </c>
      <c r="F98" s="10" t="str">
        <f>IF(COUNTIF('Equipment Factors'!$F$2:$F$41,Equipment!E98),"Yes","No")</f>
        <v>No</v>
      </c>
      <c r="G98" s="3"/>
      <c r="H98" s="6" t="e">
        <f>VLOOKUP(E98,'Equipment Factors'!$F$2:$J$41,5,FALSE)*G98</f>
        <v>#N/A</v>
      </c>
      <c r="I98" s="6" t="e">
        <f t="shared" si="3"/>
        <v>#N/A</v>
      </c>
    </row>
    <row r="99" spans="1:9">
      <c r="A99" s="3"/>
      <c r="B99" s="3"/>
      <c r="C99" s="4"/>
      <c r="D99" s="4"/>
      <c r="E99" s="20" t="str">
        <f t="shared" si="2"/>
        <v xml:space="preserve"> </v>
      </c>
      <c r="F99" s="10" t="str">
        <f>IF(COUNTIF('Equipment Factors'!$F$2:$F$41,Equipment!E99),"Yes","No")</f>
        <v>No</v>
      </c>
      <c r="G99" s="3"/>
      <c r="H99" s="6" t="e">
        <f>VLOOKUP(E99,'Equipment Factors'!$F$2:$J$41,5,FALSE)*G99</f>
        <v>#N/A</v>
      </c>
      <c r="I99" s="6" t="e">
        <f t="shared" si="3"/>
        <v>#N/A</v>
      </c>
    </row>
    <row r="100" spans="1:9">
      <c r="A100" s="3"/>
      <c r="B100" s="3"/>
      <c r="C100" s="4"/>
      <c r="D100" s="4"/>
      <c r="E100" s="20" t="str">
        <f t="shared" si="2"/>
        <v xml:space="preserve"> </v>
      </c>
      <c r="F100" s="10" t="str">
        <f>IF(COUNTIF('Equipment Factors'!$F$2:$F$41,Equipment!E100),"Yes","No")</f>
        <v>No</v>
      </c>
      <c r="G100" s="3"/>
      <c r="H100" s="6" t="e">
        <f>VLOOKUP(E100,'Equipment Factors'!$F$2:$J$41,5,FALSE)*G100</f>
        <v>#N/A</v>
      </c>
      <c r="I100" s="6" t="e">
        <f t="shared" si="3"/>
        <v>#N/A</v>
      </c>
    </row>
    <row r="101" spans="1:9">
      <c r="A101" s="3"/>
      <c r="B101" s="3"/>
      <c r="C101" s="4"/>
      <c r="D101" s="4"/>
      <c r="E101" s="20" t="str">
        <f t="shared" si="2"/>
        <v xml:space="preserve"> </v>
      </c>
      <c r="F101" s="10" t="str">
        <f>IF(COUNTIF('Equipment Factors'!$F$2:$F$41,Equipment!E101),"Yes","No")</f>
        <v>No</v>
      </c>
      <c r="G101" s="3"/>
      <c r="H101" s="6" t="e">
        <f>VLOOKUP(E101,'Equipment Factors'!$F$2:$J$41,5,FALSE)*G101</f>
        <v>#N/A</v>
      </c>
      <c r="I101" s="6" t="e">
        <f t="shared" si="3"/>
        <v>#N/A</v>
      </c>
    </row>
    <row r="102" spans="1:9">
      <c r="A102" s="3"/>
      <c r="B102" s="3"/>
      <c r="C102" s="4"/>
      <c r="D102" s="4"/>
      <c r="E102" s="20" t="str">
        <f t="shared" si="2"/>
        <v xml:space="preserve"> </v>
      </c>
      <c r="F102" s="10" t="str">
        <f>IF(COUNTIF('Equipment Factors'!$F$2:$F$41,Equipment!E102),"Yes","No")</f>
        <v>No</v>
      </c>
      <c r="G102" s="3"/>
      <c r="H102" s="6" t="e">
        <f>VLOOKUP(E102,'Equipment Factors'!$F$2:$J$41,5,FALSE)*G102</f>
        <v>#N/A</v>
      </c>
      <c r="I102" s="6" t="e">
        <f t="shared" si="3"/>
        <v>#N/A</v>
      </c>
    </row>
    <row r="103" spans="1:9">
      <c r="A103" s="3"/>
      <c r="B103" s="3"/>
      <c r="C103" s="4"/>
      <c r="D103" s="4"/>
      <c r="E103" s="20" t="str">
        <f t="shared" si="2"/>
        <v xml:space="preserve"> </v>
      </c>
      <c r="F103" s="10" t="str">
        <f>IF(COUNTIF('Equipment Factors'!$F$2:$F$41,Equipment!E103),"Yes","No")</f>
        <v>No</v>
      </c>
      <c r="G103" s="3"/>
      <c r="H103" s="6" t="e">
        <f>VLOOKUP(E103,'Equipment Factors'!$F$2:$J$41,5,FALSE)*G103</f>
        <v>#N/A</v>
      </c>
      <c r="I103" s="6" t="e">
        <f t="shared" si="3"/>
        <v>#N/A</v>
      </c>
    </row>
    <row r="104" spans="1:9">
      <c r="A104" s="3"/>
      <c r="B104" s="3"/>
      <c r="C104" s="4"/>
      <c r="D104" s="4"/>
      <c r="E104" s="20" t="str">
        <f t="shared" si="2"/>
        <v xml:space="preserve"> </v>
      </c>
      <c r="F104" s="10" t="str">
        <f>IF(COUNTIF('Equipment Factors'!$F$2:$F$41,Equipment!E104),"Yes","No")</f>
        <v>No</v>
      </c>
      <c r="G104" s="3"/>
      <c r="H104" s="6" t="e">
        <f>VLOOKUP(E104,'Equipment Factors'!$F$2:$J$41,5,FALSE)*G104</f>
        <v>#N/A</v>
      </c>
      <c r="I104" s="6" t="e">
        <f t="shared" si="3"/>
        <v>#N/A</v>
      </c>
    </row>
    <row r="105" spans="1:9">
      <c r="A105" s="3"/>
      <c r="B105" s="3"/>
      <c r="C105" s="4"/>
      <c r="D105" s="4"/>
      <c r="E105" s="20" t="str">
        <f t="shared" si="2"/>
        <v xml:space="preserve"> </v>
      </c>
      <c r="F105" s="10" t="str">
        <f>IF(COUNTIF('Equipment Factors'!$F$2:$F$41,Equipment!E105),"Yes","No")</f>
        <v>No</v>
      </c>
      <c r="G105" s="3"/>
      <c r="H105" s="6" t="e">
        <f>VLOOKUP(E105,'Equipment Factors'!$F$2:$J$41,5,FALSE)*G105</f>
        <v>#N/A</v>
      </c>
      <c r="I105" s="6" t="e">
        <f t="shared" si="3"/>
        <v>#N/A</v>
      </c>
    </row>
    <row r="106" spans="1:9">
      <c r="A106" s="3"/>
      <c r="B106" s="3"/>
      <c r="C106" s="4"/>
      <c r="D106" s="4"/>
      <c r="E106" s="20" t="str">
        <f t="shared" si="2"/>
        <v xml:space="preserve"> </v>
      </c>
      <c r="F106" s="10" t="str">
        <f>IF(COUNTIF('Equipment Factors'!$F$2:$F$41,Equipment!E106),"Yes","No")</f>
        <v>No</v>
      </c>
      <c r="G106" s="3"/>
      <c r="H106" s="6" t="e">
        <f>VLOOKUP(E106,'Equipment Factors'!$F$2:$J$41,5,FALSE)*G106</f>
        <v>#N/A</v>
      </c>
      <c r="I106" s="6" t="e">
        <f t="shared" si="3"/>
        <v>#N/A</v>
      </c>
    </row>
    <row r="107" spans="1:9">
      <c r="A107" s="3"/>
      <c r="B107" s="3"/>
      <c r="C107" s="4"/>
      <c r="D107" s="4"/>
      <c r="E107" s="20" t="str">
        <f t="shared" si="2"/>
        <v xml:space="preserve"> </v>
      </c>
      <c r="F107" s="10" t="str">
        <f>IF(COUNTIF('Equipment Factors'!$F$2:$F$41,Equipment!E107),"Yes","No")</f>
        <v>No</v>
      </c>
      <c r="G107" s="3"/>
      <c r="H107" s="6" t="e">
        <f>VLOOKUP(E107,'Equipment Factors'!$F$2:$J$41,5,FALSE)*G107</f>
        <v>#N/A</v>
      </c>
      <c r="I107" s="6" t="e">
        <f t="shared" si="3"/>
        <v>#N/A</v>
      </c>
    </row>
    <row r="108" spans="1:9">
      <c r="A108" s="3"/>
      <c r="B108" s="3"/>
      <c r="C108" s="4"/>
      <c r="D108" s="4"/>
      <c r="E108" s="20" t="str">
        <f t="shared" si="2"/>
        <v xml:space="preserve"> </v>
      </c>
      <c r="F108" s="10" t="str">
        <f>IF(COUNTIF('Equipment Factors'!$F$2:$F$41,Equipment!E108),"Yes","No")</f>
        <v>No</v>
      </c>
      <c r="G108" s="3"/>
      <c r="H108" s="6" t="e">
        <f>VLOOKUP(E108,'Equipment Factors'!$F$2:$J$41,5,FALSE)*G108</f>
        <v>#N/A</v>
      </c>
      <c r="I108" s="6" t="e">
        <f t="shared" si="3"/>
        <v>#N/A</v>
      </c>
    </row>
    <row r="109" spans="1:9">
      <c r="A109" s="3"/>
      <c r="B109" s="3"/>
      <c r="C109" s="4"/>
      <c r="D109" s="4"/>
      <c r="E109" s="20" t="str">
        <f t="shared" si="2"/>
        <v xml:space="preserve"> </v>
      </c>
      <c r="F109" s="10" t="str">
        <f>IF(COUNTIF('Equipment Factors'!$F$2:$F$41,Equipment!E109),"Yes","No")</f>
        <v>No</v>
      </c>
      <c r="G109" s="3"/>
      <c r="H109" s="6" t="e">
        <f>VLOOKUP(E109,'Equipment Factors'!$F$2:$J$41,5,FALSE)*G109</f>
        <v>#N/A</v>
      </c>
      <c r="I109" s="6" t="e">
        <f t="shared" si="3"/>
        <v>#N/A</v>
      </c>
    </row>
    <row r="110" spans="1:9">
      <c r="A110" s="3"/>
      <c r="B110" s="3"/>
      <c r="C110" s="4"/>
      <c r="D110" s="4"/>
      <c r="E110" s="20" t="str">
        <f t="shared" si="2"/>
        <v xml:space="preserve"> </v>
      </c>
      <c r="F110" s="10" t="str">
        <f>IF(COUNTIF('Equipment Factors'!$F$2:$F$41,Equipment!E110),"Yes","No")</f>
        <v>No</v>
      </c>
      <c r="G110" s="3"/>
      <c r="H110" s="6" t="e">
        <f>VLOOKUP(E110,'Equipment Factors'!$F$2:$J$41,5,FALSE)*G110</f>
        <v>#N/A</v>
      </c>
      <c r="I110" s="6" t="e">
        <f t="shared" si="3"/>
        <v>#N/A</v>
      </c>
    </row>
    <row r="111" spans="1:9">
      <c r="A111" s="3"/>
      <c r="B111" s="3"/>
      <c r="C111" s="4"/>
      <c r="D111" s="4"/>
      <c r="E111" s="20" t="str">
        <f t="shared" si="2"/>
        <v xml:space="preserve"> </v>
      </c>
      <c r="F111" s="10" t="str">
        <f>IF(COUNTIF('Equipment Factors'!$F$2:$F$41,Equipment!E111),"Yes","No")</f>
        <v>No</v>
      </c>
      <c r="G111" s="3"/>
      <c r="H111" s="6" t="e">
        <f>VLOOKUP(E111,'Equipment Factors'!$F$2:$J$41,5,FALSE)*G111</f>
        <v>#N/A</v>
      </c>
      <c r="I111" s="6" t="e">
        <f t="shared" si="3"/>
        <v>#N/A</v>
      </c>
    </row>
    <row r="112" spans="1:9">
      <c r="A112" s="3"/>
      <c r="B112" s="3"/>
      <c r="C112" s="4"/>
      <c r="D112" s="4"/>
      <c r="E112" s="20" t="str">
        <f t="shared" si="2"/>
        <v xml:space="preserve"> </v>
      </c>
      <c r="F112" s="10" t="str">
        <f>IF(COUNTIF('Equipment Factors'!$F$2:$F$41,Equipment!E112),"Yes","No")</f>
        <v>No</v>
      </c>
      <c r="G112" s="3"/>
      <c r="H112" s="6" t="e">
        <f>VLOOKUP(E112,'Equipment Factors'!$F$2:$J$41,5,FALSE)*G112</f>
        <v>#N/A</v>
      </c>
      <c r="I112" s="6" t="e">
        <f t="shared" si="3"/>
        <v>#N/A</v>
      </c>
    </row>
    <row r="113" spans="1:9">
      <c r="A113" s="3"/>
      <c r="B113" s="3"/>
      <c r="C113" s="4"/>
      <c r="D113" s="4"/>
      <c r="E113" s="20" t="str">
        <f t="shared" si="2"/>
        <v xml:space="preserve"> </v>
      </c>
      <c r="F113" s="10" t="str">
        <f>IF(COUNTIF('Equipment Factors'!$F$2:$F$41,Equipment!E113),"Yes","No")</f>
        <v>No</v>
      </c>
      <c r="G113" s="3"/>
      <c r="H113" s="6" t="e">
        <f>VLOOKUP(E113,'Equipment Factors'!$F$2:$J$41,5,FALSE)*G113</f>
        <v>#N/A</v>
      </c>
      <c r="I113" s="6" t="e">
        <f t="shared" si="3"/>
        <v>#N/A</v>
      </c>
    </row>
    <row r="114" spans="1:9">
      <c r="A114" s="3"/>
      <c r="B114" s="3"/>
      <c r="C114" s="4"/>
      <c r="D114" s="4"/>
      <c r="E114" s="20" t="str">
        <f t="shared" si="2"/>
        <v xml:space="preserve"> </v>
      </c>
      <c r="F114" s="10" t="str">
        <f>IF(COUNTIF('Equipment Factors'!$F$2:$F$41,Equipment!E114),"Yes","No")</f>
        <v>No</v>
      </c>
      <c r="G114" s="3"/>
      <c r="H114" s="6" t="e">
        <f>VLOOKUP(E114,'Equipment Factors'!$F$2:$J$41,5,FALSE)*G114</f>
        <v>#N/A</v>
      </c>
      <c r="I114" s="6" t="e">
        <f t="shared" si="3"/>
        <v>#N/A</v>
      </c>
    </row>
    <row r="115" spans="1:9">
      <c r="A115" s="3"/>
      <c r="B115" s="3"/>
      <c r="C115" s="4"/>
      <c r="D115" s="4"/>
      <c r="E115" s="20" t="str">
        <f t="shared" si="2"/>
        <v xml:space="preserve"> </v>
      </c>
      <c r="F115" s="10" t="str">
        <f>IF(COUNTIF('Equipment Factors'!$F$2:$F$41,Equipment!E115),"Yes","No")</f>
        <v>No</v>
      </c>
      <c r="G115" s="3"/>
      <c r="H115" s="6" t="e">
        <f>VLOOKUP(E115,'Equipment Factors'!$F$2:$J$41,5,FALSE)*G115</f>
        <v>#N/A</v>
      </c>
      <c r="I115" s="6" t="e">
        <f t="shared" si="3"/>
        <v>#N/A</v>
      </c>
    </row>
    <row r="116" spans="1:9">
      <c r="A116" s="3"/>
      <c r="B116" s="3"/>
      <c r="C116" s="4"/>
      <c r="D116" s="4"/>
      <c r="E116" s="20" t="str">
        <f t="shared" si="2"/>
        <v xml:space="preserve"> </v>
      </c>
      <c r="F116" s="10" t="str">
        <f>IF(COUNTIF('Equipment Factors'!$F$2:$F$41,Equipment!E116),"Yes","No")</f>
        <v>No</v>
      </c>
      <c r="G116" s="3"/>
      <c r="H116" s="6" t="e">
        <f>VLOOKUP(E116,'Equipment Factors'!$F$2:$J$41,5,FALSE)*G116</f>
        <v>#N/A</v>
      </c>
      <c r="I116" s="6" t="e">
        <f t="shared" si="3"/>
        <v>#N/A</v>
      </c>
    </row>
    <row r="117" spans="1:9">
      <c r="A117" s="3"/>
      <c r="B117" s="3"/>
      <c r="C117" s="4"/>
      <c r="D117" s="4"/>
      <c r="E117" s="20" t="str">
        <f t="shared" si="2"/>
        <v xml:space="preserve"> </v>
      </c>
      <c r="F117" s="10" t="str">
        <f>IF(COUNTIF('Equipment Factors'!$F$2:$F$41,Equipment!E117),"Yes","No")</f>
        <v>No</v>
      </c>
      <c r="G117" s="3"/>
      <c r="H117" s="6" t="e">
        <f>VLOOKUP(E117,'Equipment Factors'!$F$2:$J$41,5,FALSE)*G117</f>
        <v>#N/A</v>
      </c>
      <c r="I117" s="6" t="e">
        <f t="shared" si="3"/>
        <v>#N/A</v>
      </c>
    </row>
    <row r="118" spans="1:9">
      <c r="A118" s="3"/>
      <c r="B118" s="3"/>
      <c r="C118" s="4"/>
      <c r="D118" s="4"/>
      <c r="E118" s="20" t="str">
        <f t="shared" si="2"/>
        <v xml:space="preserve"> </v>
      </c>
      <c r="F118" s="10" t="str">
        <f>IF(COUNTIF('Equipment Factors'!$F$2:$F$41,Equipment!E118),"Yes","No")</f>
        <v>No</v>
      </c>
      <c r="G118" s="3"/>
      <c r="H118" s="6" t="e">
        <f>VLOOKUP(E118,'Equipment Factors'!$F$2:$J$41,5,FALSE)*G118</f>
        <v>#N/A</v>
      </c>
      <c r="I118" s="6" t="e">
        <f t="shared" si="3"/>
        <v>#N/A</v>
      </c>
    </row>
    <row r="119" spans="1:9">
      <c r="A119" s="3"/>
      <c r="B119" s="3"/>
      <c r="C119" s="4"/>
      <c r="D119" s="4"/>
      <c r="E119" s="20" t="str">
        <f t="shared" si="2"/>
        <v xml:space="preserve"> </v>
      </c>
      <c r="F119" s="10" t="str">
        <f>IF(COUNTIF('Equipment Factors'!$F$2:$F$41,Equipment!E119),"Yes","No")</f>
        <v>No</v>
      </c>
      <c r="G119" s="3"/>
      <c r="H119" s="6" t="e">
        <f>VLOOKUP(E119,'Equipment Factors'!$F$2:$J$41,5,FALSE)*G119</f>
        <v>#N/A</v>
      </c>
      <c r="I119" s="6" t="e">
        <f t="shared" si="3"/>
        <v>#N/A</v>
      </c>
    </row>
    <row r="120" spans="1:9">
      <c r="A120" s="3"/>
      <c r="B120" s="3"/>
      <c r="C120" s="4"/>
      <c r="D120" s="4"/>
      <c r="E120" s="20" t="str">
        <f t="shared" si="2"/>
        <v xml:space="preserve"> </v>
      </c>
      <c r="F120" s="10" t="str">
        <f>IF(COUNTIF('Equipment Factors'!$F$2:$F$41,Equipment!E120),"Yes","No")</f>
        <v>No</v>
      </c>
      <c r="G120" s="3"/>
      <c r="H120" s="6" t="e">
        <f>VLOOKUP(E120,'Equipment Factors'!$F$2:$J$41,5,FALSE)*G120</f>
        <v>#N/A</v>
      </c>
      <c r="I120" s="6" t="e">
        <f t="shared" si="3"/>
        <v>#N/A</v>
      </c>
    </row>
    <row r="121" spans="1:9">
      <c r="A121" s="3"/>
      <c r="B121" s="3"/>
      <c r="C121" s="4"/>
      <c r="D121" s="4"/>
      <c r="E121" s="20" t="str">
        <f t="shared" si="2"/>
        <v xml:space="preserve"> </v>
      </c>
      <c r="F121" s="10" t="str">
        <f>IF(COUNTIF('Equipment Factors'!$F$2:$F$41,Equipment!E121),"Yes","No")</f>
        <v>No</v>
      </c>
      <c r="G121" s="3"/>
      <c r="H121" s="6" t="e">
        <f>VLOOKUP(E121,'Equipment Factors'!$F$2:$J$41,5,FALSE)*G121</f>
        <v>#N/A</v>
      </c>
      <c r="I121" s="6" t="e">
        <f t="shared" si="3"/>
        <v>#N/A</v>
      </c>
    </row>
    <row r="122" spans="1:9">
      <c r="A122" s="3"/>
      <c r="B122" s="3"/>
      <c r="C122" s="4"/>
      <c r="D122" s="4"/>
      <c r="E122" s="20" t="str">
        <f t="shared" si="2"/>
        <v xml:space="preserve"> </v>
      </c>
      <c r="F122" s="10" t="str">
        <f>IF(COUNTIF('Equipment Factors'!$F$2:$F$41,Equipment!E122),"Yes","No")</f>
        <v>No</v>
      </c>
      <c r="G122" s="3"/>
      <c r="H122" s="6" t="e">
        <f>VLOOKUP(E122,'Equipment Factors'!$F$2:$J$41,5,FALSE)*G122</f>
        <v>#N/A</v>
      </c>
      <c r="I122" s="6" t="e">
        <f t="shared" si="3"/>
        <v>#N/A</v>
      </c>
    </row>
    <row r="123" spans="1:9">
      <c r="A123" s="3"/>
      <c r="B123" s="3"/>
      <c r="C123" s="4"/>
      <c r="D123" s="4"/>
      <c r="E123" s="20" t="str">
        <f t="shared" si="2"/>
        <v xml:space="preserve"> </v>
      </c>
      <c r="F123" s="10" t="str">
        <f>IF(COUNTIF('Equipment Factors'!$F$2:$F$41,Equipment!E123),"Yes","No")</f>
        <v>No</v>
      </c>
      <c r="G123" s="3"/>
      <c r="H123" s="6" t="e">
        <f>VLOOKUP(E123,'Equipment Factors'!$F$2:$J$41,5,FALSE)*G123</f>
        <v>#N/A</v>
      </c>
      <c r="I123" s="6" t="e">
        <f t="shared" si="3"/>
        <v>#N/A</v>
      </c>
    </row>
    <row r="124" spans="1:9">
      <c r="A124" s="3"/>
      <c r="B124" s="3"/>
      <c r="C124" s="4"/>
      <c r="D124" s="4"/>
      <c r="E124" s="20" t="str">
        <f t="shared" si="2"/>
        <v xml:space="preserve"> </v>
      </c>
      <c r="F124" s="10" t="str">
        <f>IF(COUNTIF('Equipment Factors'!$F$2:$F$41,Equipment!E124),"Yes","No")</f>
        <v>No</v>
      </c>
      <c r="G124" s="3"/>
      <c r="H124" s="6" t="e">
        <f>VLOOKUP(E124,'Equipment Factors'!$F$2:$J$41,5,FALSE)*G124</f>
        <v>#N/A</v>
      </c>
      <c r="I124" s="6" t="e">
        <f t="shared" si="3"/>
        <v>#N/A</v>
      </c>
    </row>
    <row r="125" spans="1:9">
      <c r="A125" s="3"/>
      <c r="B125" s="3"/>
      <c r="C125" s="4"/>
      <c r="D125" s="4"/>
      <c r="E125" s="20" t="str">
        <f t="shared" si="2"/>
        <v xml:space="preserve"> </v>
      </c>
      <c r="F125" s="10" t="str">
        <f>IF(COUNTIF('Equipment Factors'!$F$2:$F$41,Equipment!E125),"Yes","No")</f>
        <v>No</v>
      </c>
      <c r="G125" s="3"/>
      <c r="H125" s="6" t="e">
        <f>VLOOKUP(E125,'Equipment Factors'!$F$2:$J$41,5,FALSE)*G125</f>
        <v>#N/A</v>
      </c>
      <c r="I125" s="6" t="e">
        <f t="shared" si="3"/>
        <v>#N/A</v>
      </c>
    </row>
    <row r="126" spans="1:9">
      <c r="A126" s="3"/>
      <c r="B126" s="3"/>
      <c r="C126" s="4"/>
      <c r="D126" s="4"/>
      <c r="E126" s="20" t="str">
        <f t="shared" si="2"/>
        <v xml:space="preserve"> </v>
      </c>
      <c r="F126" s="10" t="str">
        <f>IF(COUNTIF('Equipment Factors'!$F$2:$F$41,Equipment!E126),"Yes","No")</f>
        <v>No</v>
      </c>
      <c r="G126" s="3"/>
      <c r="H126" s="6" t="e">
        <f>VLOOKUP(E126,'Equipment Factors'!$F$2:$J$41,5,FALSE)*G126</f>
        <v>#N/A</v>
      </c>
      <c r="I126" s="6" t="e">
        <f t="shared" si="3"/>
        <v>#N/A</v>
      </c>
    </row>
    <row r="127" spans="1:9">
      <c r="A127" s="3"/>
      <c r="B127" s="3"/>
      <c r="C127" s="4"/>
      <c r="D127" s="4"/>
      <c r="E127" s="20" t="str">
        <f t="shared" si="2"/>
        <v xml:space="preserve"> </v>
      </c>
      <c r="F127" s="10" t="str">
        <f>IF(COUNTIF('Equipment Factors'!$F$2:$F$41,Equipment!E127),"Yes","No")</f>
        <v>No</v>
      </c>
      <c r="G127" s="3"/>
      <c r="H127" s="6" t="e">
        <f>VLOOKUP(E127,'Equipment Factors'!$F$2:$J$41,5,FALSE)*G127</f>
        <v>#N/A</v>
      </c>
      <c r="I127" s="6" t="e">
        <f t="shared" si="3"/>
        <v>#N/A</v>
      </c>
    </row>
    <row r="128" spans="1:9">
      <c r="A128" s="3"/>
      <c r="B128" s="3"/>
      <c r="C128" s="4"/>
      <c r="D128" s="4"/>
      <c r="E128" s="20" t="str">
        <f t="shared" si="2"/>
        <v xml:space="preserve"> </v>
      </c>
      <c r="F128" s="10" t="str">
        <f>IF(COUNTIF('Equipment Factors'!$F$2:$F$41,Equipment!E128),"Yes","No")</f>
        <v>No</v>
      </c>
      <c r="G128" s="3"/>
      <c r="H128" s="6" t="e">
        <f>VLOOKUP(E128,'Equipment Factors'!$F$2:$J$41,5,FALSE)*G128</f>
        <v>#N/A</v>
      </c>
      <c r="I128" s="6" t="e">
        <f t="shared" si="3"/>
        <v>#N/A</v>
      </c>
    </row>
    <row r="129" spans="1:9">
      <c r="A129" s="3"/>
      <c r="B129" s="3"/>
      <c r="C129" s="4"/>
      <c r="D129" s="4"/>
      <c r="E129" s="20" t="str">
        <f t="shared" si="2"/>
        <v xml:space="preserve"> </v>
      </c>
      <c r="F129" s="10" t="str">
        <f>IF(COUNTIF('Equipment Factors'!$F$2:$F$41,Equipment!E129),"Yes","No")</f>
        <v>No</v>
      </c>
      <c r="G129" s="3"/>
      <c r="H129" s="6" t="e">
        <f>VLOOKUP(E129,'Equipment Factors'!$F$2:$J$41,5,FALSE)*G129</f>
        <v>#N/A</v>
      </c>
      <c r="I129" s="6" t="e">
        <f t="shared" si="3"/>
        <v>#N/A</v>
      </c>
    </row>
    <row r="130" spans="1:9">
      <c r="A130" s="3"/>
      <c r="B130" s="3"/>
      <c r="C130" s="4"/>
      <c r="D130" s="4"/>
      <c r="E130" s="20" t="str">
        <f t="shared" si="2"/>
        <v xml:space="preserve"> </v>
      </c>
      <c r="F130" s="10" t="str">
        <f>IF(COUNTIF('Equipment Factors'!$F$2:$F$41,Equipment!E130),"Yes","No")</f>
        <v>No</v>
      </c>
      <c r="G130" s="3"/>
      <c r="H130" s="6" t="e">
        <f>VLOOKUP(E130,'Equipment Factors'!$F$2:$J$41,5,FALSE)*G130</f>
        <v>#N/A</v>
      </c>
      <c r="I130" s="6" t="e">
        <f t="shared" si="3"/>
        <v>#N/A</v>
      </c>
    </row>
    <row r="131" spans="1:9">
      <c r="A131" s="3"/>
      <c r="B131" s="3"/>
      <c r="C131" s="4"/>
      <c r="D131" s="4"/>
      <c r="E131" s="20" t="str">
        <f t="shared" ref="E131:E194" si="4">C131&amp;" "&amp;D131</f>
        <v xml:space="preserve"> </v>
      </c>
      <c r="F131" s="10" t="str">
        <f>IF(COUNTIF('Equipment Factors'!$F$2:$F$41,Equipment!E131),"Yes","No")</f>
        <v>No</v>
      </c>
      <c r="G131" s="3"/>
      <c r="H131" s="6" t="e">
        <f>VLOOKUP(E131,'Equipment Factors'!$F$2:$J$41,5,FALSE)*G131</f>
        <v>#N/A</v>
      </c>
      <c r="I131" s="6" t="e">
        <f t="shared" ref="I131:I194" si="5">H131/1000</f>
        <v>#N/A</v>
      </c>
    </row>
    <row r="132" spans="1:9">
      <c r="A132" s="3"/>
      <c r="B132" s="3"/>
      <c r="C132" s="4"/>
      <c r="D132" s="4"/>
      <c r="E132" s="20" t="str">
        <f t="shared" si="4"/>
        <v xml:space="preserve"> </v>
      </c>
      <c r="F132" s="10" t="str">
        <f>IF(COUNTIF('Equipment Factors'!$F$2:$F$41,Equipment!E132),"Yes","No")</f>
        <v>No</v>
      </c>
      <c r="G132" s="3"/>
      <c r="H132" s="6" t="e">
        <f>VLOOKUP(E132,'Equipment Factors'!$F$2:$J$41,5,FALSE)*G132</f>
        <v>#N/A</v>
      </c>
      <c r="I132" s="6" t="e">
        <f t="shared" si="5"/>
        <v>#N/A</v>
      </c>
    </row>
    <row r="133" spans="1:9">
      <c r="A133" s="3"/>
      <c r="B133" s="3"/>
      <c r="C133" s="4"/>
      <c r="D133" s="4"/>
      <c r="E133" s="20" t="str">
        <f t="shared" si="4"/>
        <v xml:space="preserve"> </v>
      </c>
      <c r="F133" s="10" t="str">
        <f>IF(COUNTIF('Equipment Factors'!$F$2:$F$41,Equipment!E133),"Yes","No")</f>
        <v>No</v>
      </c>
      <c r="G133" s="3"/>
      <c r="H133" s="6" t="e">
        <f>VLOOKUP(E133,'Equipment Factors'!$F$2:$J$41,5,FALSE)*G133</f>
        <v>#N/A</v>
      </c>
      <c r="I133" s="6" t="e">
        <f t="shared" si="5"/>
        <v>#N/A</v>
      </c>
    </row>
    <row r="134" spans="1:9">
      <c r="A134" s="3"/>
      <c r="B134" s="3"/>
      <c r="C134" s="4"/>
      <c r="D134" s="4"/>
      <c r="E134" s="20" t="str">
        <f t="shared" si="4"/>
        <v xml:space="preserve"> </v>
      </c>
      <c r="F134" s="10" t="str">
        <f>IF(COUNTIF('Equipment Factors'!$F$2:$F$41,Equipment!E134),"Yes","No")</f>
        <v>No</v>
      </c>
      <c r="G134" s="3"/>
      <c r="H134" s="6" t="e">
        <f>VLOOKUP(E134,'Equipment Factors'!$F$2:$J$41,5,FALSE)*G134</f>
        <v>#N/A</v>
      </c>
      <c r="I134" s="6" t="e">
        <f t="shared" si="5"/>
        <v>#N/A</v>
      </c>
    </row>
    <row r="135" spans="1:9">
      <c r="A135" s="3"/>
      <c r="B135" s="3"/>
      <c r="C135" s="4"/>
      <c r="D135" s="4"/>
      <c r="E135" s="20" t="str">
        <f t="shared" si="4"/>
        <v xml:space="preserve"> </v>
      </c>
      <c r="F135" s="10" t="str">
        <f>IF(COUNTIF('Equipment Factors'!$F$2:$F$41,Equipment!E135),"Yes","No")</f>
        <v>No</v>
      </c>
      <c r="G135" s="3"/>
      <c r="H135" s="6" t="e">
        <f>VLOOKUP(E135,'Equipment Factors'!$F$2:$J$41,5,FALSE)*G135</f>
        <v>#N/A</v>
      </c>
      <c r="I135" s="6" t="e">
        <f t="shared" si="5"/>
        <v>#N/A</v>
      </c>
    </row>
    <row r="136" spans="1:9">
      <c r="A136" s="3"/>
      <c r="B136" s="3"/>
      <c r="C136" s="4"/>
      <c r="D136" s="4"/>
      <c r="E136" s="20" t="str">
        <f t="shared" si="4"/>
        <v xml:space="preserve"> </v>
      </c>
      <c r="F136" s="10" t="str">
        <f>IF(COUNTIF('Equipment Factors'!$F$2:$F$41,Equipment!E136),"Yes","No")</f>
        <v>No</v>
      </c>
      <c r="G136" s="3"/>
      <c r="H136" s="6" t="e">
        <f>VLOOKUP(E136,'Equipment Factors'!$F$2:$J$41,5,FALSE)*G136</f>
        <v>#N/A</v>
      </c>
      <c r="I136" s="6" t="e">
        <f t="shared" si="5"/>
        <v>#N/A</v>
      </c>
    </row>
    <row r="137" spans="1:9">
      <c r="A137" s="3"/>
      <c r="B137" s="3"/>
      <c r="C137" s="4"/>
      <c r="D137" s="4"/>
      <c r="E137" s="20" t="str">
        <f t="shared" si="4"/>
        <v xml:space="preserve"> </v>
      </c>
      <c r="F137" s="10" t="str">
        <f>IF(COUNTIF('Equipment Factors'!$F$2:$F$41,Equipment!E137),"Yes","No")</f>
        <v>No</v>
      </c>
      <c r="G137" s="3"/>
      <c r="H137" s="6" t="e">
        <f>VLOOKUP(E137,'Equipment Factors'!$F$2:$J$41,5,FALSE)*G137</f>
        <v>#N/A</v>
      </c>
      <c r="I137" s="6" t="e">
        <f t="shared" si="5"/>
        <v>#N/A</v>
      </c>
    </row>
    <row r="138" spans="1:9">
      <c r="A138" s="3"/>
      <c r="B138" s="3"/>
      <c r="C138" s="4"/>
      <c r="D138" s="4"/>
      <c r="E138" s="20" t="str">
        <f t="shared" si="4"/>
        <v xml:space="preserve"> </v>
      </c>
      <c r="F138" s="10" t="str">
        <f>IF(COUNTIF('Equipment Factors'!$F$2:$F$41,Equipment!E138),"Yes","No")</f>
        <v>No</v>
      </c>
      <c r="G138" s="3"/>
      <c r="H138" s="6" t="e">
        <f>VLOOKUP(E138,'Equipment Factors'!$F$2:$J$41,5,FALSE)*G138</f>
        <v>#N/A</v>
      </c>
      <c r="I138" s="6" t="e">
        <f t="shared" si="5"/>
        <v>#N/A</v>
      </c>
    </row>
    <row r="139" spans="1:9">
      <c r="A139" s="3"/>
      <c r="B139" s="3"/>
      <c r="C139" s="4"/>
      <c r="D139" s="4"/>
      <c r="E139" s="20" t="str">
        <f t="shared" si="4"/>
        <v xml:space="preserve"> </v>
      </c>
      <c r="F139" s="10" t="str">
        <f>IF(COUNTIF('Equipment Factors'!$F$2:$F$41,Equipment!E139),"Yes","No")</f>
        <v>No</v>
      </c>
      <c r="G139" s="3"/>
      <c r="H139" s="6" t="e">
        <f>VLOOKUP(E139,'Equipment Factors'!$F$2:$J$41,5,FALSE)*G139</f>
        <v>#N/A</v>
      </c>
      <c r="I139" s="6" t="e">
        <f t="shared" si="5"/>
        <v>#N/A</v>
      </c>
    </row>
    <row r="140" spans="1:9">
      <c r="A140" s="3"/>
      <c r="B140" s="3"/>
      <c r="C140" s="4"/>
      <c r="D140" s="4"/>
      <c r="E140" s="20" t="str">
        <f t="shared" si="4"/>
        <v xml:space="preserve"> </v>
      </c>
      <c r="F140" s="10" t="str">
        <f>IF(COUNTIF('Equipment Factors'!$F$2:$F$41,Equipment!E140),"Yes","No")</f>
        <v>No</v>
      </c>
      <c r="G140" s="3"/>
      <c r="H140" s="6" t="e">
        <f>VLOOKUP(E140,'Equipment Factors'!$F$2:$J$41,5,FALSE)*G140</f>
        <v>#N/A</v>
      </c>
      <c r="I140" s="6" t="e">
        <f t="shared" si="5"/>
        <v>#N/A</v>
      </c>
    </row>
    <row r="141" spans="1:9">
      <c r="A141" s="3"/>
      <c r="B141" s="3"/>
      <c r="C141" s="4"/>
      <c r="D141" s="4"/>
      <c r="E141" s="20" t="str">
        <f t="shared" si="4"/>
        <v xml:space="preserve"> </v>
      </c>
      <c r="F141" s="10" t="str">
        <f>IF(COUNTIF('Equipment Factors'!$F$2:$F$41,Equipment!E141),"Yes","No")</f>
        <v>No</v>
      </c>
      <c r="G141" s="3"/>
      <c r="H141" s="6" t="e">
        <f>VLOOKUP(E141,'Equipment Factors'!$F$2:$J$41,5,FALSE)*G141</f>
        <v>#N/A</v>
      </c>
      <c r="I141" s="6" t="e">
        <f t="shared" si="5"/>
        <v>#N/A</v>
      </c>
    </row>
    <row r="142" spans="1:9">
      <c r="A142" s="3"/>
      <c r="B142" s="3"/>
      <c r="C142" s="4"/>
      <c r="D142" s="4"/>
      <c r="E142" s="20" t="str">
        <f t="shared" si="4"/>
        <v xml:space="preserve"> </v>
      </c>
      <c r="F142" s="10" t="str">
        <f>IF(COUNTIF('Equipment Factors'!$F$2:$F$41,Equipment!E142),"Yes","No")</f>
        <v>No</v>
      </c>
      <c r="G142" s="3"/>
      <c r="H142" s="6" t="e">
        <f>VLOOKUP(E142,'Equipment Factors'!$F$2:$J$41,5,FALSE)*G142</f>
        <v>#N/A</v>
      </c>
      <c r="I142" s="6" t="e">
        <f t="shared" si="5"/>
        <v>#N/A</v>
      </c>
    </row>
    <row r="143" spans="1:9">
      <c r="A143" s="3"/>
      <c r="B143" s="3"/>
      <c r="C143" s="4"/>
      <c r="D143" s="4"/>
      <c r="E143" s="20" t="str">
        <f t="shared" si="4"/>
        <v xml:space="preserve"> </v>
      </c>
      <c r="F143" s="10" t="str">
        <f>IF(COUNTIF('Equipment Factors'!$F$2:$F$41,Equipment!E143),"Yes","No")</f>
        <v>No</v>
      </c>
      <c r="G143" s="3"/>
      <c r="H143" s="6" t="e">
        <f>VLOOKUP(E143,'Equipment Factors'!$F$2:$J$41,5,FALSE)*G143</f>
        <v>#N/A</v>
      </c>
      <c r="I143" s="6" t="e">
        <f t="shared" si="5"/>
        <v>#N/A</v>
      </c>
    </row>
    <row r="144" spans="1:9">
      <c r="A144" s="3"/>
      <c r="B144" s="3"/>
      <c r="C144" s="4"/>
      <c r="D144" s="4"/>
      <c r="E144" s="20" t="str">
        <f t="shared" si="4"/>
        <v xml:space="preserve"> </v>
      </c>
      <c r="F144" s="10" t="str">
        <f>IF(COUNTIF('Equipment Factors'!$F$2:$F$41,Equipment!E144),"Yes","No")</f>
        <v>No</v>
      </c>
      <c r="G144" s="3"/>
      <c r="H144" s="6" t="e">
        <f>VLOOKUP(E144,'Equipment Factors'!$F$2:$J$41,5,FALSE)*G144</f>
        <v>#N/A</v>
      </c>
      <c r="I144" s="6" t="e">
        <f t="shared" si="5"/>
        <v>#N/A</v>
      </c>
    </row>
    <row r="145" spans="1:9">
      <c r="A145" s="3"/>
      <c r="B145" s="3"/>
      <c r="C145" s="4"/>
      <c r="D145" s="4"/>
      <c r="E145" s="20" t="str">
        <f t="shared" si="4"/>
        <v xml:space="preserve"> </v>
      </c>
      <c r="F145" s="10" t="str">
        <f>IF(COUNTIF('Equipment Factors'!$F$2:$F$41,Equipment!E145),"Yes","No")</f>
        <v>No</v>
      </c>
      <c r="G145" s="3"/>
      <c r="H145" s="6" t="e">
        <f>VLOOKUP(E145,'Equipment Factors'!$F$2:$J$41,5,FALSE)*G145</f>
        <v>#N/A</v>
      </c>
      <c r="I145" s="6" t="e">
        <f t="shared" si="5"/>
        <v>#N/A</v>
      </c>
    </row>
    <row r="146" spans="1:9">
      <c r="A146" s="3"/>
      <c r="B146" s="3"/>
      <c r="C146" s="4"/>
      <c r="D146" s="4"/>
      <c r="E146" s="20" t="str">
        <f t="shared" si="4"/>
        <v xml:space="preserve"> </v>
      </c>
      <c r="F146" s="10" t="str">
        <f>IF(COUNTIF('Equipment Factors'!$F$2:$F$41,Equipment!E146),"Yes","No")</f>
        <v>No</v>
      </c>
      <c r="G146" s="3"/>
      <c r="H146" s="6" t="e">
        <f>VLOOKUP(E146,'Equipment Factors'!$F$2:$J$41,5,FALSE)*G146</f>
        <v>#N/A</v>
      </c>
      <c r="I146" s="6" t="e">
        <f t="shared" si="5"/>
        <v>#N/A</v>
      </c>
    </row>
    <row r="147" spans="1:9">
      <c r="A147" s="3"/>
      <c r="B147" s="3"/>
      <c r="C147" s="4"/>
      <c r="D147" s="4"/>
      <c r="E147" s="20" t="str">
        <f t="shared" si="4"/>
        <v xml:space="preserve"> </v>
      </c>
      <c r="F147" s="10" t="str">
        <f>IF(COUNTIF('Equipment Factors'!$F$2:$F$41,Equipment!E147),"Yes","No")</f>
        <v>No</v>
      </c>
      <c r="G147" s="3"/>
      <c r="H147" s="6" t="e">
        <f>VLOOKUP(E147,'Equipment Factors'!$F$2:$J$41,5,FALSE)*G147</f>
        <v>#N/A</v>
      </c>
      <c r="I147" s="6" t="e">
        <f t="shared" si="5"/>
        <v>#N/A</v>
      </c>
    </row>
    <row r="148" spans="1:9">
      <c r="A148" s="3"/>
      <c r="B148" s="3"/>
      <c r="C148" s="4"/>
      <c r="D148" s="4"/>
      <c r="E148" s="20" t="str">
        <f t="shared" si="4"/>
        <v xml:space="preserve"> </v>
      </c>
      <c r="F148" s="10" t="str">
        <f>IF(COUNTIF('Equipment Factors'!$F$2:$F$41,Equipment!E148),"Yes","No")</f>
        <v>No</v>
      </c>
      <c r="G148" s="3"/>
      <c r="H148" s="6" t="e">
        <f>VLOOKUP(E148,'Equipment Factors'!$F$2:$J$41,5,FALSE)*G148</f>
        <v>#N/A</v>
      </c>
      <c r="I148" s="6" t="e">
        <f t="shared" si="5"/>
        <v>#N/A</v>
      </c>
    </row>
    <row r="149" spans="1:9">
      <c r="A149" s="3"/>
      <c r="B149" s="3"/>
      <c r="C149" s="4"/>
      <c r="D149" s="4"/>
      <c r="E149" s="20" t="str">
        <f t="shared" si="4"/>
        <v xml:space="preserve"> </v>
      </c>
      <c r="F149" s="10" t="str">
        <f>IF(COUNTIF('Equipment Factors'!$F$2:$F$41,Equipment!E149),"Yes","No")</f>
        <v>No</v>
      </c>
      <c r="G149" s="3"/>
      <c r="H149" s="6" t="e">
        <f>VLOOKUP(E149,'Equipment Factors'!$F$2:$J$41,5,FALSE)*G149</f>
        <v>#N/A</v>
      </c>
      <c r="I149" s="6" t="e">
        <f t="shared" si="5"/>
        <v>#N/A</v>
      </c>
    </row>
    <row r="150" spans="1:9">
      <c r="A150" s="3"/>
      <c r="B150" s="3"/>
      <c r="C150" s="4"/>
      <c r="D150" s="4"/>
      <c r="E150" s="20" t="str">
        <f t="shared" si="4"/>
        <v xml:space="preserve"> </v>
      </c>
      <c r="F150" s="10" t="str">
        <f>IF(COUNTIF('Equipment Factors'!$F$2:$F$41,Equipment!E150),"Yes","No")</f>
        <v>No</v>
      </c>
      <c r="G150" s="3"/>
      <c r="H150" s="6" t="e">
        <f>VLOOKUP(E150,'Equipment Factors'!$F$2:$J$41,5,FALSE)*G150</f>
        <v>#N/A</v>
      </c>
      <c r="I150" s="6" t="e">
        <f t="shared" si="5"/>
        <v>#N/A</v>
      </c>
    </row>
    <row r="151" spans="1:9">
      <c r="A151" s="3"/>
      <c r="B151" s="3"/>
      <c r="C151" s="4"/>
      <c r="D151" s="4"/>
      <c r="E151" s="20" t="str">
        <f t="shared" si="4"/>
        <v xml:space="preserve"> </v>
      </c>
      <c r="F151" s="10" t="str">
        <f>IF(COUNTIF('Equipment Factors'!$F$2:$F$41,Equipment!E151),"Yes","No")</f>
        <v>No</v>
      </c>
      <c r="G151" s="3"/>
      <c r="H151" s="6" t="e">
        <f>VLOOKUP(E151,'Equipment Factors'!$F$2:$J$41,5,FALSE)*G151</f>
        <v>#N/A</v>
      </c>
      <c r="I151" s="6" t="e">
        <f t="shared" si="5"/>
        <v>#N/A</v>
      </c>
    </row>
    <row r="152" spans="1:9">
      <c r="A152" s="3"/>
      <c r="B152" s="3"/>
      <c r="C152" s="4"/>
      <c r="D152" s="4"/>
      <c r="E152" s="20" t="str">
        <f t="shared" si="4"/>
        <v xml:space="preserve"> </v>
      </c>
      <c r="F152" s="10" t="str">
        <f>IF(COUNTIF('Equipment Factors'!$F$2:$F$41,Equipment!E152),"Yes","No")</f>
        <v>No</v>
      </c>
      <c r="G152" s="3"/>
      <c r="H152" s="6" t="e">
        <f>VLOOKUP(E152,'Equipment Factors'!$F$2:$J$41,5,FALSE)*G152</f>
        <v>#N/A</v>
      </c>
      <c r="I152" s="6" t="e">
        <f t="shared" si="5"/>
        <v>#N/A</v>
      </c>
    </row>
    <row r="153" spans="1:9">
      <c r="A153" s="3"/>
      <c r="B153" s="3"/>
      <c r="C153" s="4"/>
      <c r="D153" s="4"/>
      <c r="E153" s="20" t="str">
        <f t="shared" si="4"/>
        <v xml:space="preserve"> </v>
      </c>
      <c r="F153" s="10" t="str">
        <f>IF(COUNTIF('Equipment Factors'!$F$2:$F$41,Equipment!E153),"Yes","No")</f>
        <v>No</v>
      </c>
      <c r="G153" s="3"/>
      <c r="H153" s="6" t="e">
        <f>VLOOKUP(E153,'Equipment Factors'!$F$2:$J$41,5,FALSE)*G153</f>
        <v>#N/A</v>
      </c>
      <c r="I153" s="6" t="e">
        <f t="shared" si="5"/>
        <v>#N/A</v>
      </c>
    </row>
    <row r="154" spans="1:9">
      <c r="A154" s="3"/>
      <c r="B154" s="3"/>
      <c r="C154" s="4"/>
      <c r="D154" s="4"/>
      <c r="E154" s="20" t="str">
        <f t="shared" si="4"/>
        <v xml:space="preserve"> </v>
      </c>
      <c r="F154" s="10" t="str">
        <f>IF(COUNTIF('Equipment Factors'!$F$2:$F$41,Equipment!E154),"Yes","No")</f>
        <v>No</v>
      </c>
      <c r="G154" s="3"/>
      <c r="H154" s="6" t="e">
        <f>VLOOKUP(E154,'Equipment Factors'!$F$2:$J$41,5,FALSE)*G154</f>
        <v>#N/A</v>
      </c>
      <c r="I154" s="6" t="e">
        <f t="shared" si="5"/>
        <v>#N/A</v>
      </c>
    </row>
    <row r="155" spans="1:9">
      <c r="A155" s="3"/>
      <c r="B155" s="3"/>
      <c r="C155" s="4"/>
      <c r="D155" s="4"/>
      <c r="E155" s="20" t="str">
        <f t="shared" si="4"/>
        <v xml:space="preserve"> </v>
      </c>
      <c r="F155" s="10" t="str">
        <f>IF(COUNTIF('Equipment Factors'!$F$2:$F$41,Equipment!E155),"Yes","No")</f>
        <v>No</v>
      </c>
      <c r="G155" s="3"/>
      <c r="H155" s="6" t="e">
        <f>VLOOKUP(E155,'Equipment Factors'!$F$2:$J$41,5,FALSE)*G155</f>
        <v>#N/A</v>
      </c>
      <c r="I155" s="6" t="e">
        <f t="shared" si="5"/>
        <v>#N/A</v>
      </c>
    </row>
    <row r="156" spans="1:9">
      <c r="A156" s="3"/>
      <c r="B156" s="3"/>
      <c r="C156" s="4"/>
      <c r="D156" s="4"/>
      <c r="E156" s="20" t="str">
        <f t="shared" si="4"/>
        <v xml:space="preserve"> </v>
      </c>
      <c r="F156" s="10" t="str">
        <f>IF(COUNTIF('Equipment Factors'!$F$2:$F$41,Equipment!E156),"Yes","No")</f>
        <v>No</v>
      </c>
      <c r="G156" s="3"/>
      <c r="H156" s="6" t="e">
        <f>VLOOKUP(E156,'Equipment Factors'!$F$2:$J$41,5,FALSE)*G156</f>
        <v>#N/A</v>
      </c>
      <c r="I156" s="6" t="e">
        <f t="shared" si="5"/>
        <v>#N/A</v>
      </c>
    </row>
    <row r="157" spans="1:9">
      <c r="A157" s="3"/>
      <c r="B157" s="3"/>
      <c r="C157" s="4"/>
      <c r="D157" s="4"/>
      <c r="E157" s="20" t="str">
        <f t="shared" si="4"/>
        <v xml:space="preserve"> </v>
      </c>
      <c r="F157" s="10" t="str">
        <f>IF(COUNTIF('Equipment Factors'!$F$2:$F$41,Equipment!E157),"Yes","No")</f>
        <v>No</v>
      </c>
      <c r="G157" s="3"/>
      <c r="H157" s="6" t="e">
        <f>VLOOKUP(E157,'Equipment Factors'!$F$2:$J$41,5,FALSE)*G157</f>
        <v>#N/A</v>
      </c>
      <c r="I157" s="6" t="e">
        <f t="shared" si="5"/>
        <v>#N/A</v>
      </c>
    </row>
    <row r="158" spans="1:9">
      <c r="A158" s="3"/>
      <c r="B158" s="3"/>
      <c r="C158" s="4"/>
      <c r="D158" s="4"/>
      <c r="E158" s="20" t="str">
        <f t="shared" si="4"/>
        <v xml:space="preserve"> </v>
      </c>
      <c r="F158" s="10" t="str">
        <f>IF(COUNTIF('Equipment Factors'!$F$2:$F$41,Equipment!E158),"Yes","No")</f>
        <v>No</v>
      </c>
      <c r="G158" s="3"/>
      <c r="H158" s="6" t="e">
        <f>VLOOKUP(E158,'Equipment Factors'!$F$2:$J$41,5,FALSE)*G158</f>
        <v>#N/A</v>
      </c>
      <c r="I158" s="6" t="e">
        <f t="shared" si="5"/>
        <v>#N/A</v>
      </c>
    </row>
    <row r="159" spans="1:9">
      <c r="A159" s="3"/>
      <c r="B159" s="3"/>
      <c r="C159" s="4"/>
      <c r="D159" s="4"/>
      <c r="E159" s="20" t="str">
        <f t="shared" si="4"/>
        <v xml:space="preserve"> </v>
      </c>
      <c r="F159" s="10" t="str">
        <f>IF(COUNTIF('Equipment Factors'!$F$2:$F$41,Equipment!E159),"Yes","No")</f>
        <v>No</v>
      </c>
      <c r="G159" s="3"/>
      <c r="H159" s="6" t="e">
        <f>VLOOKUP(E159,'Equipment Factors'!$F$2:$J$41,5,FALSE)*G159</f>
        <v>#N/A</v>
      </c>
      <c r="I159" s="6" t="e">
        <f t="shared" si="5"/>
        <v>#N/A</v>
      </c>
    </row>
    <row r="160" spans="1:9">
      <c r="A160" s="3"/>
      <c r="B160" s="3"/>
      <c r="C160" s="4"/>
      <c r="D160" s="4"/>
      <c r="E160" s="20" t="str">
        <f t="shared" si="4"/>
        <v xml:space="preserve"> </v>
      </c>
      <c r="F160" s="10" t="str">
        <f>IF(COUNTIF('Equipment Factors'!$F$2:$F$41,Equipment!E160),"Yes","No")</f>
        <v>No</v>
      </c>
      <c r="G160" s="3"/>
      <c r="H160" s="6" t="e">
        <f>VLOOKUP(E160,'Equipment Factors'!$F$2:$J$41,5,FALSE)*G160</f>
        <v>#N/A</v>
      </c>
      <c r="I160" s="6" t="e">
        <f t="shared" si="5"/>
        <v>#N/A</v>
      </c>
    </row>
    <row r="161" spans="1:9">
      <c r="A161" s="3"/>
      <c r="B161" s="3"/>
      <c r="C161" s="4"/>
      <c r="D161" s="4"/>
      <c r="E161" s="20" t="str">
        <f t="shared" si="4"/>
        <v xml:space="preserve"> </v>
      </c>
      <c r="F161" s="10" t="str">
        <f>IF(COUNTIF('Equipment Factors'!$F$2:$F$41,Equipment!E161),"Yes","No")</f>
        <v>No</v>
      </c>
      <c r="G161" s="3"/>
      <c r="H161" s="6" t="e">
        <f>VLOOKUP(E161,'Equipment Factors'!$F$2:$J$41,5,FALSE)*G161</f>
        <v>#N/A</v>
      </c>
      <c r="I161" s="6" t="e">
        <f t="shared" si="5"/>
        <v>#N/A</v>
      </c>
    </row>
    <row r="162" spans="1:9">
      <c r="A162" s="3"/>
      <c r="B162" s="3"/>
      <c r="C162" s="4"/>
      <c r="D162" s="4"/>
      <c r="E162" s="20" t="str">
        <f t="shared" si="4"/>
        <v xml:space="preserve"> </v>
      </c>
      <c r="F162" s="10" t="str">
        <f>IF(COUNTIF('Equipment Factors'!$F$2:$F$41,Equipment!E162),"Yes","No")</f>
        <v>No</v>
      </c>
      <c r="G162" s="3"/>
      <c r="H162" s="6" t="e">
        <f>VLOOKUP(E162,'Equipment Factors'!$F$2:$J$41,5,FALSE)*G162</f>
        <v>#N/A</v>
      </c>
      <c r="I162" s="6" t="e">
        <f t="shared" si="5"/>
        <v>#N/A</v>
      </c>
    </row>
    <row r="163" spans="1:9">
      <c r="A163" s="3"/>
      <c r="B163" s="3"/>
      <c r="C163" s="4"/>
      <c r="D163" s="4"/>
      <c r="E163" s="20" t="str">
        <f t="shared" si="4"/>
        <v xml:space="preserve"> </v>
      </c>
      <c r="F163" s="10" t="str">
        <f>IF(COUNTIF('Equipment Factors'!$F$2:$F$41,Equipment!E163),"Yes","No")</f>
        <v>No</v>
      </c>
      <c r="G163" s="3"/>
      <c r="H163" s="6" t="e">
        <f>VLOOKUP(E163,'Equipment Factors'!$F$2:$J$41,5,FALSE)*G163</f>
        <v>#N/A</v>
      </c>
      <c r="I163" s="6" t="e">
        <f t="shared" si="5"/>
        <v>#N/A</v>
      </c>
    </row>
    <row r="164" spans="1:9">
      <c r="A164" s="3"/>
      <c r="B164" s="3"/>
      <c r="C164" s="4"/>
      <c r="D164" s="4"/>
      <c r="E164" s="20" t="str">
        <f t="shared" si="4"/>
        <v xml:space="preserve"> </v>
      </c>
      <c r="F164" s="10" t="str">
        <f>IF(COUNTIF('Equipment Factors'!$F$2:$F$41,Equipment!E164),"Yes","No")</f>
        <v>No</v>
      </c>
      <c r="G164" s="3"/>
      <c r="H164" s="6" t="e">
        <f>VLOOKUP(E164,'Equipment Factors'!$F$2:$J$41,5,FALSE)*G164</f>
        <v>#N/A</v>
      </c>
      <c r="I164" s="6" t="e">
        <f t="shared" si="5"/>
        <v>#N/A</v>
      </c>
    </row>
    <row r="165" spans="1:9">
      <c r="A165" s="3"/>
      <c r="B165" s="3"/>
      <c r="C165" s="4"/>
      <c r="D165" s="4"/>
      <c r="E165" s="20" t="str">
        <f t="shared" si="4"/>
        <v xml:space="preserve"> </v>
      </c>
      <c r="F165" s="10" t="str">
        <f>IF(COUNTIF('Equipment Factors'!$F$2:$F$41,Equipment!E165),"Yes","No")</f>
        <v>No</v>
      </c>
      <c r="G165" s="3"/>
      <c r="H165" s="6" t="e">
        <f>VLOOKUP(E165,'Equipment Factors'!$F$2:$J$41,5,FALSE)*G165</f>
        <v>#N/A</v>
      </c>
      <c r="I165" s="6" t="e">
        <f t="shared" si="5"/>
        <v>#N/A</v>
      </c>
    </row>
    <row r="166" spans="1:9">
      <c r="A166" s="3"/>
      <c r="B166" s="3"/>
      <c r="C166" s="4"/>
      <c r="D166" s="4"/>
      <c r="E166" s="20" t="str">
        <f t="shared" si="4"/>
        <v xml:space="preserve"> </v>
      </c>
      <c r="F166" s="10" t="str">
        <f>IF(COUNTIF('Equipment Factors'!$F$2:$F$41,Equipment!E166),"Yes","No")</f>
        <v>No</v>
      </c>
      <c r="G166" s="3"/>
      <c r="H166" s="6" t="e">
        <f>VLOOKUP(E166,'Equipment Factors'!$F$2:$J$41,5,FALSE)*G166</f>
        <v>#N/A</v>
      </c>
      <c r="I166" s="6" t="e">
        <f t="shared" si="5"/>
        <v>#N/A</v>
      </c>
    </row>
    <row r="167" spans="1:9">
      <c r="A167" s="3"/>
      <c r="B167" s="3"/>
      <c r="C167" s="4"/>
      <c r="D167" s="4"/>
      <c r="E167" s="20" t="str">
        <f t="shared" si="4"/>
        <v xml:space="preserve"> </v>
      </c>
      <c r="F167" s="10" t="str">
        <f>IF(COUNTIF('Equipment Factors'!$F$2:$F$41,Equipment!E167),"Yes","No")</f>
        <v>No</v>
      </c>
      <c r="G167" s="3"/>
      <c r="H167" s="6" t="e">
        <f>VLOOKUP(E167,'Equipment Factors'!$F$2:$J$41,5,FALSE)*G167</f>
        <v>#N/A</v>
      </c>
      <c r="I167" s="6" t="e">
        <f t="shared" si="5"/>
        <v>#N/A</v>
      </c>
    </row>
    <row r="168" spans="1:9">
      <c r="A168" s="3"/>
      <c r="B168" s="3"/>
      <c r="C168" s="4"/>
      <c r="D168" s="4"/>
      <c r="E168" s="20" t="str">
        <f t="shared" si="4"/>
        <v xml:space="preserve"> </v>
      </c>
      <c r="F168" s="10" t="str">
        <f>IF(COUNTIF('Equipment Factors'!$F$2:$F$41,Equipment!E168),"Yes","No")</f>
        <v>No</v>
      </c>
      <c r="G168" s="3"/>
      <c r="H168" s="6" t="e">
        <f>VLOOKUP(E168,'Equipment Factors'!$F$2:$J$41,5,FALSE)*G168</f>
        <v>#N/A</v>
      </c>
      <c r="I168" s="6" t="e">
        <f t="shared" si="5"/>
        <v>#N/A</v>
      </c>
    </row>
    <row r="169" spans="1:9">
      <c r="A169" s="3"/>
      <c r="B169" s="3"/>
      <c r="C169" s="4"/>
      <c r="D169" s="4"/>
      <c r="E169" s="20" t="str">
        <f t="shared" si="4"/>
        <v xml:space="preserve"> </v>
      </c>
      <c r="F169" s="10" t="str">
        <f>IF(COUNTIF('Equipment Factors'!$F$2:$F$41,Equipment!E169),"Yes","No")</f>
        <v>No</v>
      </c>
      <c r="G169" s="3"/>
      <c r="H169" s="6" t="e">
        <f>VLOOKUP(E169,'Equipment Factors'!$F$2:$J$41,5,FALSE)*G169</f>
        <v>#N/A</v>
      </c>
      <c r="I169" s="6" t="e">
        <f t="shared" si="5"/>
        <v>#N/A</v>
      </c>
    </row>
    <row r="170" spans="1:9">
      <c r="A170" s="3"/>
      <c r="B170" s="3"/>
      <c r="C170" s="4"/>
      <c r="D170" s="4"/>
      <c r="E170" s="20" t="str">
        <f t="shared" si="4"/>
        <v xml:space="preserve"> </v>
      </c>
      <c r="F170" s="10" t="str">
        <f>IF(COUNTIF('Equipment Factors'!$F$2:$F$41,Equipment!E170),"Yes","No")</f>
        <v>No</v>
      </c>
      <c r="G170" s="3"/>
      <c r="H170" s="6" t="e">
        <f>VLOOKUP(E170,'Equipment Factors'!$F$2:$J$41,5,FALSE)*G170</f>
        <v>#N/A</v>
      </c>
      <c r="I170" s="6" t="e">
        <f t="shared" si="5"/>
        <v>#N/A</v>
      </c>
    </row>
    <row r="171" spans="1:9">
      <c r="A171" s="3"/>
      <c r="B171" s="3"/>
      <c r="C171" s="4"/>
      <c r="D171" s="4"/>
      <c r="E171" s="20" t="str">
        <f t="shared" si="4"/>
        <v xml:space="preserve"> </v>
      </c>
      <c r="F171" s="10" t="str">
        <f>IF(COUNTIF('Equipment Factors'!$F$2:$F$41,Equipment!E171),"Yes","No")</f>
        <v>No</v>
      </c>
      <c r="G171" s="3"/>
      <c r="H171" s="6" t="e">
        <f>VLOOKUP(E171,'Equipment Factors'!$F$2:$J$41,5,FALSE)*G171</f>
        <v>#N/A</v>
      </c>
      <c r="I171" s="6" t="e">
        <f t="shared" si="5"/>
        <v>#N/A</v>
      </c>
    </row>
    <row r="172" spans="1:9">
      <c r="A172" s="3"/>
      <c r="B172" s="3"/>
      <c r="C172" s="4"/>
      <c r="D172" s="4"/>
      <c r="E172" s="20" t="str">
        <f t="shared" si="4"/>
        <v xml:space="preserve"> </v>
      </c>
      <c r="F172" s="10" t="str">
        <f>IF(COUNTIF('Equipment Factors'!$F$2:$F$41,Equipment!E172),"Yes","No")</f>
        <v>No</v>
      </c>
      <c r="G172" s="3"/>
      <c r="H172" s="6" t="e">
        <f>VLOOKUP(E172,'Equipment Factors'!$F$2:$J$41,5,FALSE)*G172</f>
        <v>#N/A</v>
      </c>
      <c r="I172" s="6" t="e">
        <f t="shared" si="5"/>
        <v>#N/A</v>
      </c>
    </row>
    <row r="173" spans="1:9">
      <c r="A173" s="3"/>
      <c r="B173" s="3"/>
      <c r="C173" s="4"/>
      <c r="D173" s="4"/>
      <c r="E173" s="20" t="str">
        <f t="shared" si="4"/>
        <v xml:space="preserve"> </v>
      </c>
      <c r="F173" s="10" t="str">
        <f>IF(COUNTIF('Equipment Factors'!$F$2:$F$41,Equipment!E173),"Yes","No")</f>
        <v>No</v>
      </c>
      <c r="G173" s="3"/>
      <c r="H173" s="6" t="e">
        <f>VLOOKUP(E173,'Equipment Factors'!$F$2:$J$41,5,FALSE)*G173</f>
        <v>#N/A</v>
      </c>
      <c r="I173" s="6" t="e">
        <f t="shared" si="5"/>
        <v>#N/A</v>
      </c>
    </row>
    <row r="174" spans="1:9">
      <c r="A174" s="3"/>
      <c r="B174" s="3"/>
      <c r="C174" s="4"/>
      <c r="D174" s="4"/>
      <c r="E174" s="20" t="str">
        <f t="shared" si="4"/>
        <v xml:space="preserve"> </v>
      </c>
      <c r="F174" s="10" t="str">
        <f>IF(COUNTIF('Equipment Factors'!$F$2:$F$41,Equipment!E174),"Yes","No")</f>
        <v>No</v>
      </c>
      <c r="G174" s="3"/>
      <c r="H174" s="6" t="e">
        <f>VLOOKUP(E174,'Equipment Factors'!$F$2:$J$41,5,FALSE)*G174</f>
        <v>#N/A</v>
      </c>
      <c r="I174" s="6" t="e">
        <f t="shared" si="5"/>
        <v>#N/A</v>
      </c>
    </row>
    <row r="175" spans="1:9">
      <c r="A175" s="3"/>
      <c r="B175" s="3"/>
      <c r="C175" s="4"/>
      <c r="D175" s="4"/>
      <c r="E175" s="20" t="str">
        <f t="shared" si="4"/>
        <v xml:space="preserve"> </v>
      </c>
      <c r="F175" s="10" t="str">
        <f>IF(COUNTIF('Equipment Factors'!$F$2:$F$41,Equipment!E175),"Yes","No")</f>
        <v>No</v>
      </c>
      <c r="G175" s="3"/>
      <c r="H175" s="6" t="e">
        <f>VLOOKUP(E175,'Equipment Factors'!$F$2:$J$41,5,FALSE)*G175</f>
        <v>#N/A</v>
      </c>
      <c r="I175" s="6" t="e">
        <f t="shared" si="5"/>
        <v>#N/A</v>
      </c>
    </row>
    <row r="176" spans="1:9">
      <c r="A176" s="3"/>
      <c r="B176" s="3"/>
      <c r="C176" s="4"/>
      <c r="D176" s="4"/>
      <c r="E176" s="20" t="str">
        <f t="shared" si="4"/>
        <v xml:space="preserve"> </v>
      </c>
      <c r="F176" s="10" t="str">
        <f>IF(COUNTIF('Equipment Factors'!$F$2:$F$41,Equipment!E176),"Yes","No")</f>
        <v>No</v>
      </c>
      <c r="G176" s="3"/>
      <c r="H176" s="6" t="e">
        <f>VLOOKUP(E176,'Equipment Factors'!$F$2:$J$41,5,FALSE)*G176</f>
        <v>#N/A</v>
      </c>
      <c r="I176" s="6" t="e">
        <f t="shared" si="5"/>
        <v>#N/A</v>
      </c>
    </row>
    <row r="177" spans="1:9">
      <c r="A177" s="3"/>
      <c r="B177" s="3"/>
      <c r="C177" s="4"/>
      <c r="D177" s="4"/>
      <c r="E177" s="20" t="str">
        <f t="shared" si="4"/>
        <v xml:space="preserve"> </v>
      </c>
      <c r="F177" s="10" t="str">
        <f>IF(COUNTIF('Equipment Factors'!$F$2:$F$41,Equipment!E177),"Yes","No")</f>
        <v>No</v>
      </c>
      <c r="G177" s="3"/>
      <c r="H177" s="6" t="e">
        <f>VLOOKUP(E177,'Equipment Factors'!$F$2:$J$41,5,FALSE)*G177</f>
        <v>#N/A</v>
      </c>
      <c r="I177" s="6" t="e">
        <f t="shared" si="5"/>
        <v>#N/A</v>
      </c>
    </row>
    <row r="178" spans="1:9">
      <c r="A178" s="3"/>
      <c r="B178" s="3"/>
      <c r="C178" s="4"/>
      <c r="D178" s="4"/>
      <c r="E178" s="20" t="str">
        <f t="shared" si="4"/>
        <v xml:space="preserve"> </v>
      </c>
      <c r="F178" s="10" t="str">
        <f>IF(COUNTIF('Equipment Factors'!$F$2:$F$41,Equipment!E178),"Yes","No")</f>
        <v>No</v>
      </c>
      <c r="G178" s="3"/>
      <c r="H178" s="6" t="e">
        <f>VLOOKUP(E178,'Equipment Factors'!$F$2:$J$41,5,FALSE)*G178</f>
        <v>#N/A</v>
      </c>
      <c r="I178" s="6" t="e">
        <f t="shared" si="5"/>
        <v>#N/A</v>
      </c>
    </row>
    <row r="179" spans="1:9">
      <c r="A179" s="3"/>
      <c r="B179" s="3"/>
      <c r="C179" s="4"/>
      <c r="D179" s="4"/>
      <c r="E179" s="20" t="str">
        <f t="shared" si="4"/>
        <v xml:space="preserve"> </v>
      </c>
      <c r="F179" s="10" t="str">
        <f>IF(COUNTIF('Equipment Factors'!$F$2:$F$41,Equipment!E179),"Yes","No")</f>
        <v>No</v>
      </c>
      <c r="G179" s="3"/>
      <c r="H179" s="6" t="e">
        <f>VLOOKUP(E179,'Equipment Factors'!$F$2:$J$41,5,FALSE)*G179</f>
        <v>#N/A</v>
      </c>
      <c r="I179" s="6" t="e">
        <f t="shared" si="5"/>
        <v>#N/A</v>
      </c>
    </row>
    <row r="180" spans="1:9">
      <c r="A180" s="3"/>
      <c r="B180" s="3"/>
      <c r="C180" s="4"/>
      <c r="D180" s="4"/>
      <c r="E180" s="20" t="str">
        <f t="shared" si="4"/>
        <v xml:space="preserve"> </v>
      </c>
      <c r="F180" s="10" t="str">
        <f>IF(COUNTIF('Equipment Factors'!$F$2:$F$41,Equipment!E180),"Yes","No")</f>
        <v>No</v>
      </c>
      <c r="G180" s="3"/>
      <c r="H180" s="6" t="e">
        <f>VLOOKUP(E180,'Equipment Factors'!$F$2:$J$41,5,FALSE)*G180</f>
        <v>#N/A</v>
      </c>
      <c r="I180" s="6" t="e">
        <f t="shared" si="5"/>
        <v>#N/A</v>
      </c>
    </row>
    <row r="181" spans="1:9">
      <c r="A181" s="3"/>
      <c r="B181" s="3"/>
      <c r="C181" s="4"/>
      <c r="D181" s="4"/>
      <c r="E181" s="20" t="str">
        <f t="shared" si="4"/>
        <v xml:space="preserve"> </v>
      </c>
      <c r="F181" s="10" t="str">
        <f>IF(COUNTIF('Equipment Factors'!$F$2:$F$41,Equipment!E181),"Yes","No")</f>
        <v>No</v>
      </c>
      <c r="G181" s="3"/>
      <c r="H181" s="6" t="e">
        <f>VLOOKUP(E181,'Equipment Factors'!$F$2:$J$41,5,FALSE)*G181</f>
        <v>#N/A</v>
      </c>
      <c r="I181" s="6" t="e">
        <f t="shared" si="5"/>
        <v>#N/A</v>
      </c>
    </row>
    <row r="182" spans="1:9">
      <c r="A182" s="3"/>
      <c r="B182" s="3"/>
      <c r="C182" s="4"/>
      <c r="D182" s="4"/>
      <c r="E182" s="20" t="str">
        <f t="shared" si="4"/>
        <v xml:space="preserve"> </v>
      </c>
      <c r="F182" s="10" t="str">
        <f>IF(COUNTIF('Equipment Factors'!$F$2:$F$41,Equipment!E182),"Yes","No")</f>
        <v>No</v>
      </c>
      <c r="G182" s="3"/>
      <c r="H182" s="6" t="e">
        <f>VLOOKUP(E182,'Equipment Factors'!$F$2:$J$41,5,FALSE)*G182</f>
        <v>#N/A</v>
      </c>
      <c r="I182" s="6" t="e">
        <f t="shared" si="5"/>
        <v>#N/A</v>
      </c>
    </row>
    <row r="183" spans="1:9">
      <c r="A183" s="3"/>
      <c r="B183" s="3"/>
      <c r="C183" s="4"/>
      <c r="D183" s="4"/>
      <c r="E183" s="20" t="str">
        <f t="shared" si="4"/>
        <v xml:space="preserve"> </v>
      </c>
      <c r="F183" s="10" t="str">
        <f>IF(COUNTIF('Equipment Factors'!$F$2:$F$41,Equipment!E183),"Yes","No")</f>
        <v>No</v>
      </c>
      <c r="G183" s="3"/>
      <c r="H183" s="6" t="e">
        <f>VLOOKUP(E183,'Equipment Factors'!$F$2:$J$41,5,FALSE)*G183</f>
        <v>#N/A</v>
      </c>
      <c r="I183" s="6" t="e">
        <f t="shared" si="5"/>
        <v>#N/A</v>
      </c>
    </row>
    <row r="184" spans="1:9">
      <c r="A184" s="3"/>
      <c r="B184" s="3"/>
      <c r="C184" s="4"/>
      <c r="D184" s="4"/>
      <c r="E184" s="20" t="str">
        <f t="shared" si="4"/>
        <v xml:space="preserve"> </v>
      </c>
      <c r="F184" s="10" t="str">
        <f>IF(COUNTIF('Equipment Factors'!$F$2:$F$41,Equipment!E184),"Yes","No")</f>
        <v>No</v>
      </c>
      <c r="G184" s="3"/>
      <c r="H184" s="6" t="e">
        <f>VLOOKUP(E184,'Equipment Factors'!$F$2:$J$41,5,FALSE)*G184</f>
        <v>#N/A</v>
      </c>
      <c r="I184" s="6" t="e">
        <f t="shared" si="5"/>
        <v>#N/A</v>
      </c>
    </row>
    <row r="185" spans="1:9">
      <c r="A185" s="3"/>
      <c r="B185" s="3"/>
      <c r="C185" s="4"/>
      <c r="D185" s="4"/>
      <c r="E185" s="20" t="str">
        <f t="shared" si="4"/>
        <v xml:space="preserve"> </v>
      </c>
      <c r="F185" s="10" t="str">
        <f>IF(COUNTIF('Equipment Factors'!$F$2:$F$41,Equipment!E185),"Yes","No")</f>
        <v>No</v>
      </c>
      <c r="G185" s="3"/>
      <c r="H185" s="6" t="e">
        <f>VLOOKUP(E185,'Equipment Factors'!$F$2:$J$41,5,FALSE)*G185</f>
        <v>#N/A</v>
      </c>
      <c r="I185" s="6" t="e">
        <f t="shared" si="5"/>
        <v>#N/A</v>
      </c>
    </row>
    <row r="186" spans="1:9">
      <c r="A186" s="3"/>
      <c r="B186" s="3"/>
      <c r="C186" s="4"/>
      <c r="D186" s="4"/>
      <c r="E186" s="20" t="str">
        <f t="shared" si="4"/>
        <v xml:space="preserve"> </v>
      </c>
      <c r="F186" s="10" t="str">
        <f>IF(COUNTIF('Equipment Factors'!$F$2:$F$41,Equipment!E186),"Yes","No")</f>
        <v>No</v>
      </c>
      <c r="G186" s="3"/>
      <c r="H186" s="6" t="e">
        <f>VLOOKUP(E186,'Equipment Factors'!$F$2:$J$41,5,FALSE)*G186</f>
        <v>#N/A</v>
      </c>
      <c r="I186" s="6" t="e">
        <f t="shared" si="5"/>
        <v>#N/A</v>
      </c>
    </row>
    <row r="187" spans="1:9">
      <c r="A187" s="3"/>
      <c r="B187" s="3"/>
      <c r="C187" s="4"/>
      <c r="D187" s="4"/>
      <c r="E187" s="20" t="str">
        <f t="shared" si="4"/>
        <v xml:space="preserve"> </v>
      </c>
      <c r="F187" s="10" t="str">
        <f>IF(COUNTIF('Equipment Factors'!$F$2:$F$41,Equipment!E187),"Yes","No")</f>
        <v>No</v>
      </c>
      <c r="G187" s="3"/>
      <c r="H187" s="6" t="e">
        <f>VLOOKUP(E187,'Equipment Factors'!$F$2:$J$41,5,FALSE)*G187</f>
        <v>#N/A</v>
      </c>
      <c r="I187" s="6" t="e">
        <f t="shared" si="5"/>
        <v>#N/A</v>
      </c>
    </row>
    <row r="188" spans="1:9">
      <c r="A188" s="3"/>
      <c r="B188" s="3"/>
      <c r="C188" s="4"/>
      <c r="D188" s="4"/>
      <c r="E188" s="20" t="str">
        <f t="shared" si="4"/>
        <v xml:space="preserve"> </v>
      </c>
      <c r="F188" s="10" t="str">
        <f>IF(COUNTIF('Equipment Factors'!$F$2:$F$41,Equipment!E188),"Yes","No")</f>
        <v>No</v>
      </c>
      <c r="G188" s="3"/>
      <c r="H188" s="6" t="e">
        <f>VLOOKUP(E188,'Equipment Factors'!$F$2:$J$41,5,FALSE)*G188</f>
        <v>#N/A</v>
      </c>
      <c r="I188" s="6" t="e">
        <f t="shared" si="5"/>
        <v>#N/A</v>
      </c>
    </row>
    <row r="189" spans="1:9">
      <c r="A189" s="3"/>
      <c r="B189" s="3"/>
      <c r="C189" s="4"/>
      <c r="D189" s="4"/>
      <c r="E189" s="20" t="str">
        <f t="shared" si="4"/>
        <v xml:space="preserve"> </v>
      </c>
      <c r="F189" s="10" t="str">
        <f>IF(COUNTIF('Equipment Factors'!$F$2:$F$41,Equipment!E189),"Yes","No")</f>
        <v>No</v>
      </c>
      <c r="G189" s="3"/>
      <c r="H189" s="6" t="e">
        <f>VLOOKUP(E189,'Equipment Factors'!$F$2:$J$41,5,FALSE)*G189</f>
        <v>#N/A</v>
      </c>
      <c r="I189" s="6" t="e">
        <f t="shared" si="5"/>
        <v>#N/A</v>
      </c>
    </row>
    <row r="190" spans="1:9">
      <c r="A190" s="3"/>
      <c r="B190" s="3"/>
      <c r="C190" s="4"/>
      <c r="D190" s="4"/>
      <c r="E190" s="20" t="str">
        <f t="shared" si="4"/>
        <v xml:space="preserve"> </v>
      </c>
      <c r="F190" s="10" t="str">
        <f>IF(COUNTIF('Equipment Factors'!$F$2:$F$41,Equipment!E190),"Yes","No")</f>
        <v>No</v>
      </c>
      <c r="G190" s="3"/>
      <c r="H190" s="6" t="e">
        <f>VLOOKUP(E190,'Equipment Factors'!$F$2:$J$41,5,FALSE)*G190</f>
        <v>#N/A</v>
      </c>
      <c r="I190" s="6" t="e">
        <f t="shared" si="5"/>
        <v>#N/A</v>
      </c>
    </row>
    <row r="191" spans="1:9">
      <c r="A191" s="3"/>
      <c r="B191" s="3"/>
      <c r="C191" s="4"/>
      <c r="D191" s="4"/>
      <c r="E191" s="20" t="str">
        <f t="shared" si="4"/>
        <v xml:space="preserve"> </v>
      </c>
      <c r="F191" s="10" t="str">
        <f>IF(COUNTIF('Equipment Factors'!$F$2:$F$41,Equipment!E191),"Yes","No")</f>
        <v>No</v>
      </c>
      <c r="G191" s="3"/>
      <c r="H191" s="6" t="e">
        <f>VLOOKUP(E191,'Equipment Factors'!$F$2:$J$41,5,FALSE)*G191</f>
        <v>#N/A</v>
      </c>
      <c r="I191" s="6" t="e">
        <f t="shared" si="5"/>
        <v>#N/A</v>
      </c>
    </row>
    <row r="192" spans="1:9">
      <c r="A192" s="3"/>
      <c r="B192" s="3"/>
      <c r="C192" s="4"/>
      <c r="D192" s="4"/>
      <c r="E192" s="20" t="str">
        <f t="shared" si="4"/>
        <v xml:space="preserve"> </v>
      </c>
      <c r="F192" s="10" t="str">
        <f>IF(COUNTIF('Equipment Factors'!$F$2:$F$41,Equipment!E192),"Yes","No")</f>
        <v>No</v>
      </c>
      <c r="G192" s="3"/>
      <c r="H192" s="6" t="e">
        <f>VLOOKUP(E192,'Equipment Factors'!$F$2:$J$41,5,FALSE)*G192</f>
        <v>#N/A</v>
      </c>
      <c r="I192" s="6" t="e">
        <f t="shared" si="5"/>
        <v>#N/A</v>
      </c>
    </row>
    <row r="193" spans="1:9">
      <c r="A193" s="3"/>
      <c r="B193" s="3"/>
      <c r="C193" s="4"/>
      <c r="D193" s="4"/>
      <c r="E193" s="20" t="str">
        <f t="shared" si="4"/>
        <v xml:space="preserve"> </v>
      </c>
      <c r="F193" s="10" t="str">
        <f>IF(COUNTIF('Equipment Factors'!$F$2:$F$41,Equipment!E193),"Yes","No")</f>
        <v>No</v>
      </c>
      <c r="G193" s="3"/>
      <c r="H193" s="6" t="e">
        <f>VLOOKUP(E193,'Equipment Factors'!$F$2:$J$41,5,FALSE)*G193</f>
        <v>#N/A</v>
      </c>
      <c r="I193" s="6" t="e">
        <f t="shared" si="5"/>
        <v>#N/A</v>
      </c>
    </row>
    <row r="194" spans="1:9">
      <c r="A194" s="3"/>
      <c r="B194" s="3"/>
      <c r="C194" s="4"/>
      <c r="D194" s="4"/>
      <c r="E194" s="20" t="str">
        <f t="shared" si="4"/>
        <v xml:space="preserve"> </v>
      </c>
      <c r="F194" s="10" t="str">
        <f>IF(COUNTIF('Equipment Factors'!$F$2:$F$41,Equipment!E194),"Yes","No")</f>
        <v>No</v>
      </c>
      <c r="G194" s="3"/>
      <c r="H194" s="6" t="e">
        <f>VLOOKUP(E194,'Equipment Factors'!$F$2:$J$41,5,FALSE)*G194</f>
        <v>#N/A</v>
      </c>
      <c r="I194" s="6" t="e">
        <f t="shared" si="5"/>
        <v>#N/A</v>
      </c>
    </row>
    <row r="195" spans="1:9">
      <c r="A195" s="3"/>
      <c r="B195" s="3"/>
      <c r="C195" s="4"/>
      <c r="D195" s="4"/>
      <c r="E195" s="20" t="str">
        <f t="shared" ref="E195:E258" si="6">C195&amp;" "&amp;D195</f>
        <v xml:space="preserve"> </v>
      </c>
      <c r="F195" s="10" t="str">
        <f>IF(COUNTIF('Equipment Factors'!$F$2:$F$41,Equipment!E195),"Yes","No")</f>
        <v>No</v>
      </c>
      <c r="G195" s="3"/>
      <c r="H195" s="6" t="e">
        <f>VLOOKUP(E195,'Equipment Factors'!$F$2:$J$41,5,FALSE)*G195</f>
        <v>#N/A</v>
      </c>
      <c r="I195" s="6" t="e">
        <f t="shared" ref="I195:I258" si="7">H195/1000</f>
        <v>#N/A</v>
      </c>
    </row>
    <row r="196" spans="1:9">
      <c r="A196" s="3"/>
      <c r="B196" s="3"/>
      <c r="C196" s="4"/>
      <c r="D196" s="4"/>
      <c r="E196" s="20" t="str">
        <f t="shared" si="6"/>
        <v xml:space="preserve"> </v>
      </c>
      <c r="F196" s="10" t="str">
        <f>IF(COUNTIF('Equipment Factors'!$F$2:$F$41,Equipment!E196),"Yes","No")</f>
        <v>No</v>
      </c>
      <c r="G196" s="3"/>
      <c r="H196" s="6" t="e">
        <f>VLOOKUP(E196,'Equipment Factors'!$F$2:$J$41,5,FALSE)*G196</f>
        <v>#N/A</v>
      </c>
      <c r="I196" s="6" t="e">
        <f t="shared" si="7"/>
        <v>#N/A</v>
      </c>
    </row>
    <row r="197" spans="1:9">
      <c r="A197" s="3"/>
      <c r="B197" s="3"/>
      <c r="C197" s="4"/>
      <c r="D197" s="4"/>
      <c r="E197" s="20" t="str">
        <f t="shared" si="6"/>
        <v xml:space="preserve"> </v>
      </c>
      <c r="F197" s="10" t="str">
        <f>IF(COUNTIF('Equipment Factors'!$F$2:$F$41,Equipment!E197),"Yes","No")</f>
        <v>No</v>
      </c>
      <c r="G197" s="3"/>
      <c r="H197" s="6" t="e">
        <f>VLOOKUP(E197,'Equipment Factors'!$F$2:$J$41,5,FALSE)*G197</f>
        <v>#N/A</v>
      </c>
      <c r="I197" s="6" t="e">
        <f t="shared" si="7"/>
        <v>#N/A</v>
      </c>
    </row>
    <row r="198" spans="1:9">
      <c r="A198" s="3"/>
      <c r="B198" s="3"/>
      <c r="C198" s="4"/>
      <c r="D198" s="4"/>
      <c r="E198" s="20" t="str">
        <f t="shared" si="6"/>
        <v xml:space="preserve"> </v>
      </c>
      <c r="F198" s="10" t="str">
        <f>IF(COUNTIF('Equipment Factors'!$F$2:$F$41,Equipment!E198),"Yes","No")</f>
        <v>No</v>
      </c>
      <c r="G198" s="3"/>
      <c r="H198" s="6" t="e">
        <f>VLOOKUP(E198,'Equipment Factors'!$F$2:$J$41,5,FALSE)*G198</f>
        <v>#N/A</v>
      </c>
      <c r="I198" s="6" t="e">
        <f t="shared" si="7"/>
        <v>#N/A</v>
      </c>
    </row>
    <row r="199" spans="1:9">
      <c r="A199" s="3"/>
      <c r="B199" s="3"/>
      <c r="C199" s="4"/>
      <c r="D199" s="4"/>
      <c r="E199" s="20" t="str">
        <f t="shared" si="6"/>
        <v xml:space="preserve"> </v>
      </c>
      <c r="F199" s="10" t="str">
        <f>IF(COUNTIF('Equipment Factors'!$F$2:$F$41,Equipment!E199),"Yes","No")</f>
        <v>No</v>
      </c>
      <c r="G199" s="3"/>
      <c r="H199" s="6" t="e">
        <f>VLOOKUP(E199,'Equipment Factors'!$F$2:$J$41,5,FALSE)*G199</f>
        <v>#N/A</v>
      </c>
      <c r="I199" s="6" t="e">
        <f t="shared" si="7"/>
        <v>#N/A</v>
      </c>
    </row>
    <row r="200" spans="1:9">
      <c r="A200" s="3"/>
      <c r="B200" s="3"/>
      <c r="C200" s="4"/>
      <c r="D200" s="4"/>
      <c r="E200" s="20" t="str">
        <f t="shared" si="6"/>
        <v xml:space="preserve"> </v>
      </c>
      <c r="F200" s="10" t="str">
        <f>IF(COUNTIF('Equipment Factors'!$F$2:$F$41,Equipment!E200),"Yes","No")</f>
        <v>No</v>
      </c>
      <c r="G200" s="3"/>
      <c r="H200" s="6" t="e">
        <f>VLOOKUP(E200,'Equipment Factors'!$F$2:$J$41,5,FALSE)*G200</f>
        <v>#N/A</v>
      </c>
      <c r="I200" s="6" t="e">
        <f t="shared" si="7"/>
        <v>#N/A</v>
      </c>
    </row>
    <row r="201" spans="1:9">
      <c r="A201" s="3"/>
      <c r="B201" s="3"/>
      <c r="C201" s="4"/>
      <c r="D201" s="4"/>
      <c r="E201" s="20" t="str">
        <f t="shared" si="6"/>
        <v xml:space="preserve"> </v>
      </c>
      <c r="F201" s="10" t="str">
        <f>IF(COUNTIF('Equipment Factors'!$F$2:$F$41,Equipment!E201),"Yes","No")</f>
        <v>No</v>
      </c>
      <c r="G201" s="3"/>
      <c r="H201" s="6" t="e">
        <f>VLOOKUP(E201,'Equipment Factors'!$F$2:$J$41,5,FALSE)*G201</f>
        <v>#N/A</v>
      </c>
      <c r="I201" s="6" t="e">
        <f t="shared" si="7"/>
        <v>#N/A</v>
      </c>
    </row>
    <row r="202" spans="1:9">
      <c r="A202" s="3"/>
      <c r="B202" s="3"/>
      <c r="C202" s="4"/>
      <c r="D202" s="4"/>
      <c r="E202" s="20" t="str">
        <f t="shared" si="6"/>
        <v xml:space="preserve"> </v>
      </c>
      <c r="F202" s="10" t="str">
        <f>IF(COUNTIF('Equipment Factors'!$F$2:$F$41,Equipment!E202),"Yes","No")</f>
        <v>No</v>
      </c>
      <c r="G202" s="3"/>
      <c r="H202" s="6" t="e">
        <f>VLOOKUP(E202,'Equipment Factors'!$F$2:$J$41,5,FALSE)*G202</f>
        <v>#N/A</v>
      </c>
      <c r="I202" s="6" t="e">
        <f t="shared" si="7"/>
        <v>#N/A</v>
      </c>
    </row>
    <row r="203" spans="1:9">
      <c r="A203" s="3"/>
      <c r="B203" s="3"/>
      <c r="C203" s="4"/>
      <c r="D203" s="4"/>
      <c r="E203" s="20" t="str">
        <f t="shared" si="6"/>
        <v xml:space="preserve"> </v>
      </c>
      <c r="F203" s="10" t="str">
        <f>IF(COUNTIF('Equipment Factors'!$F$2:$F$41,Equipment!E203),"Yes","No")</f>
        <v>No</v>
      </c>
      <c r="G203" s="3"/>
      <c r="H203" s="6" t="e">
        <f>VLOOKUP(E203,'Equipment Factors'!$F$2:$J$41,5,FALSE)*G203</f>
        <v>#N/A</v>
      </c>
      <c r="I203" s="6" t="e">
        <f t="shared" si="7"/>
        <v>#N/A</v>
      </c>
    </row>
    <row r="204" spans="1:9">
      <c r="A204" s="3"/>
      <c r="B204" s="3"/>
      <c r="C204" s="4"/>
      <c r="D204" s="4"/>
      <c r="E204" s="20" t="str">
        <f t="shared" si="6"/>
        <v xml:space="preserve"> </v>
      </c>
      <c r="F204" s="10" t="str">
        <f>IF(COUNTIF('Equipment Factors'!$F$2:$F$41,Equipment!E204),"Yes","No")</f>
        <v>No</v>
      </c>
      <c r="G204" s="3"/>
      <c r="H204" s="6" t="e">
        <f>VLOOKUP(E204,'Equipment Factors'!$F$2:$J$41,5,FALSE)*G204</f>
        <v>#N/A</v>
      </c>
      <c r="I204" s="6" t="e">
        <f t="shared" si="7"/>
        <v>#N/A</v>
      </c>
    </row>
    <row r="205" spans="1:9">
      <c r="A205" s="3"/>
      <c r="B205" s="3"/>
      <c r="C205" s="4"/>
      <c r="D205" s="4"/>
      <c r="E205" s="20" t="str">
        <f t="shared" si="6"/>
        <v xml:space="preserve"> </v>
      </c>
      <c r="F205" s="10" t="str">
        <f>IF(COUNTIF('Equipment Factors'!$F$2:$F$41,Equipment!E205),"Yes","No")</f>
        <v>No</v>
      </c>
      <c r="G205" s="3"/>
      <c r="H205" s="6" t="e">
        <f>VLOOKUP(E205,'Equipment Factors'!$F$2:$J$41,5,FALSE)*G205</f>
        <v>#N/A</v>
      </c>
      <c r="I205" s="6" t="e">
        <f t="shared" si="7"/>
        <v>#N/A</v>
      </c>
    </row>
    <row r="206" spans="1:9">
      <c r="A206" s="3"/>
      <c r="B206" s="3"/>
      <c r="C206" s="4"/>
      <c r="D206" s="4"/>
      <c r="E206" s="20" t="str">
        <f t="shared" si="6"/>
        <v xml:space="preserve"> </v>
      </c>
      <c r="F206" s="10" t="str">
        <f>IF(COUNTIF('Equipment Factors'!$F$2:$F$41,Equipment!E206),"Yes","No")</f>
        <v>No</v>
      </c>
      <c r="G206" s="3"/>
      <c r="H206" s="6" t="e">
        <f>VLOOKUP(E206,'Equipment Factors'!$F$2:$J$41,5,FALSE)*G206</f>
        <v>#N/A</v>
      </c>
      <c r="I206" s="6" t="e">
        <f t="shared" si="7"/>
        <v>#N/A</v>
      </c>
    </row>
    <row r="207" spans="1:9">
      <c r="A207" s="3"/>
      <c r="B207" s="3"/>
      <c r="C207" s="4"/>
      <c r="D207" s="4"/>
      <c r="E207" s="20" t="str">
        <f t="shared" si="6"/>
        <v xml:space="preserve"> </v>
      </c>
      <c r="F207" s="10" t="str">
        <f>IF(COUNTIF('Equipment Factors'!$F$2:$F$41,Equipment!E207),"Yes","No")</f>
        <v>No</v>
      </c>
      <c r="G207" s="3"/>
      <c r="H207" s="6" t="e">
        <f>VLOOKUP(E207,'Equipment Factors'!$F$2:$J$41,5,FALSE)*G207</f>
        <v>#N/A</v>
      </c>
      <c r="I207" s="6" t="e">
        <f t="shared" si="7"/>
        <v>#N/A</v>
      </c>
    </row>
    <row r="208" spans="1:9">
      <c r="A208" s="3"/>
      <c r="B208" s="3"/>
      <c r="C208" s="4"/>
      <c r="D208" s="4"/>
      <c r="E208" s="20" t="str">
        <f t="shared" si="6"/>
        <v xml:space="preserve"> </v>
      </c>
      <c r="F208" s="10" t="str">
        <f>IF(COUNTIF('Equipment Factors'!$F$2:$F$41,Equipment!E208),"Yes","No")</f>
        <v>No</v>
      </c>
      <c r="G208" s="3"/>
      <c r="H208" s="6" t="e">
        <f>VLOOKUP(E208,'Equipment Factors'!$F$2:$J$41,5,FALSE)*G208</f>
        <v>#N/A</v>
      </c>
      <c r="I208" s="6" t="e">
        <f t="shared" si="7"/>
        <v>#N/A</v>
      </c>
    </row>
    <row r="209" spans="1:9">
      <c r="A209" s="3"/>
      <c r="B209" s="3"/>
      <c r="C209" s="4"/>
      <c r="D209" s="4"/>
      <c r="E209" s="20" t="str">
        <f t="shared" si="6"/>
        <v xml:space="preserve"> </v>
      </c>
      <c r="F209" s="10" t="str">
        <f>IF(COUNTIF('Equipment Factors'!$F$2:$F$41,Equipment!E209),"Yes","No")</f>
        <v>No</v>
      </c>
      <c r="G209" s="3"/>
      <c r="H209" s="6" t="e">
        <f>VLOOKUP(E209,'Equipment Factors'!$F$2:$J$41,5,FALSE)*G209</f>
        <v>#N/A</v>
      </c>
      <c r="I209" s="6" t="e">
        <f t="shared" si="7"/>
        <v>#N/A</v>
      </c>
    </row>
    <row r="210" spans="1:9">
      <c r="A210" s="3"/>
      <c r="B210" s="3"/>
      <c r="C210" s="4"/>
      <c r="D210" s="4"/>
      <c r="E210" s="20" t="str">
        <f t="shared" si="6"/>
        <v xml:space="preserve"> </v>
      </c>
      <c r="F210" s="10" t="str">
        <f>IF(COUNTIF('Equipment Factors'!$F$2:$F$41,Equipment!E210),"Yes","No")</f>
        <v>No</v>
      </c>
      <c r="G210" s="3"/>
      <c r="H210" s="6" t="e">
        <f>VLOOKUP(E210,'Equipment Factors'!$F$2:$J$41,5,FALSE)*G210</f>
        <v>#N/A</v>
      </c>
      <c r="I210" s="6" t="e">
        <f t="shared" si="7"/>
        <v>#N/A</v>
      </c>
    </row>
    <row r="211" spans="1:9">
      <c r="A211" s="3"/>
      <c r="B211" s="3"/>
      <c r="C211" s="4"/>
      <c r="D211" s="4"/>
      <c r="E211" s="20" t="str">
        <f t="shared" si="6"/>
        <v xml:space="preserve"> </v>
      </c>
      <c r="F211" s="10" t="str">
        <f>IF(COUNTIF('Equipment Factors'!$F$2:$F$41,Equipment!E211),"Yes","No")</f>
        <v>No</v>
      </c>
      <c r="G211" s="3"/>
      <c r="H211" s="6" t="e">
        <f>VLOOKUP(E211,'Equipment Factors'!$F$2:$J$41,5,FALSE)*G211</f>
        <v>#N/A</v>
      </c>
      <c r="I211" s="6" t="e">
        <f t="shared" si="7"/>
        <v>#N/A</v>
      </c>
    </row>
    <row r="212" spans="1:9">
      <c r="A212" s="3"/>
      <c r="B212" s="3"/>
      <c r="C212" s="4"/>
      <c r="D212" s="4"/>
      <c r="E212" s="20" t="str">
        <f t="shared" si="6"/>
        <v xml:space="preserve"> </v>
      </c>
      <c r="F212" s="10" t="str">
        <f>IF(COUNTIF('Equipment Factors'!$F$2:$F$41,Equipment!E212),"Yes","No")</f>
        <v>No</v>
      </c>
      <c r="G212" s="3"/>
      <c r="H212" s="6" t="e">
        <f>VLOOKUP(E212,'Equipment Factors'!$F$2:$J$41,5,FALSE)*G212</f>
        <v>#N/A</v>
      </c>
      <c r="I212" s="6" t="e">
        <f t="shared" si="7"/>
        <v>#N/A</v>
      </c>
    </row>
    <row r="213" spans="1:9">
      <c r="A213" s="3"/>
      <c r="B213" s="3"/>
      <c r="C213" s="4"/>
      <c r="D213" s="4"/>
      <c r="E213" s="20" t="str">
        <f t="shared" si="6"/>
        <v xml:space="preserve"> </v>
      </c>
      <c r="F213" s="10" t="str">
        <f>IF(COUNTIF('Equipment Factors'!$F$2:$F$41,Equipment!E213),"Yes","No")</f>
        <v>No</v>
      </c>
      <c r="G213" s="3"/>
      <c r="H213" s="6" t="e">
        <f>VLOOKUP(E213,'Equipment Factors'!$F$2:$J$41,5,FALSE)*G213</f>
        <v>#N/A</v>
      </c>
      <c r="I213" s="6" t="e">
        <f t="shared" si="7"/>
        <v>#N/A</v>
      </c>
    </row>
    <row r="214" spans="1:9">
      <c r="A214" s="3"/>
      <c r="B214" s="3"/>
      <c r="C214" s="4"/>
      <c r="D214" s="4"/>
      <c r="E214" s="20" t="str">
        <f t="shared" si="6"/>
        <v xml:space="preserve"> </v>
      </c>
      <c r="F214" s="10" t="str">
        <f>IF(COUNTIF('Equipment Factors'!$F$2:$F$41,Equipment!E214),"Yes","No")</f>
        <v>No</v>
      </c>
      <c r="G214" s="3"/>
      <c r="H214" s="6" t="e">
        <f>VLOOKUP(E214,'Equipment Factors'!$F$2:$J$41,5,FALSE)*G214</f>
        <v>#N/A</v>
      </c>
      <c r="I214" s="6" t="e">
        <f t="shared" si="7"/>
        <v>#N/A</v>
      </c>
    </row>
    <row r="215" spans="1:9">
      <c r="A215" s="3"/>
      <c r="B215" s="3"/>
      <c r="C215" s="4"/>
      <c r="D215" s="4"/>
      <c r="E215" s="20" t="str">
        <f t="shared" si="6"/>
        <v xml:space="preserve"> </v>
      </c>
      <c r="F215" s="10" t="str">
        <f>IF(COUNTIF('Equipment Factors'!$F$2:$F$41,Equipment!E215),"Yes","No")</f>
        <v>No</v>
      </c>
      <c r="G215" s="3"/>
      <c r="H215" s="6" t="e">
        <f>VLOOKUP(E215,'Equipment Factors'!$F$2:$J$41,5,FALSE)*G215</f>
        <v>#N/A</v>
      </c>
      <c r="I215" s="6" t="e">
        <f t="shared" si="7"/>
        <v>#N/A</v>
      </c>
    </row>
    <row r="216" spans="1:9">
      <c r="A216" s="3"/>
      <c r="B216" s="3"/>
      <c r="C216" s="4"/>
      <c r="D216" s="4"/>
      <c r="E216" s="20" t="str">
        <f t="shared" si="6"/>
        <v xml:space="preserve"> </v>
      </c>
      <c r="F216" s="10" t="str">
        <f>IF(COUNTIF('Equipment Factors'!$F$2:$F$41,Equipment!E216),"Yes","No")</f>
        <v>No</v>
      </c>
      <c r="G216" s="3"/>
      <c r="H216" s="6" t="e">
        <f>VLOOKUP(E216,'Equipment Factors'!$F$2:$J$41,5,FALSE)*G216</f>
        <v>#N/A</v>
      </c>
      <c r="I216" s="6" t="e">
        <f t="shared" si="7"/>
        <v>#N/A</v>
      </c>
    </row>
    <row r="217" spans="1:9">
      <c r="A217" s="3"/>
      <c r="B217" s="3"/>
      <c r="C217" s="4"/>
      <c r="D217" s="4"/>
      <c r="E217" s="20" t="str">
        <f t="shared" si="6"/>
        <v xml:space="preserve"> </v>
      </c>
      <c r="F217" s="10" t="str">
        <f>IF(COUNTIF('Equipment Factors'!$F$2:$F$41,Equipment!E217),"Yes","No")</f>
        <v>No</v>
      </c>
      <c r="G217" s="3"/>
      <c r="H217" s="6" t="e">
        <f>VLOOKUP(E217,'Equipment Factors'!$F$2:$J$41,5,FALSE)*G217</f>
        <v>#N/A</v>
      </c>
      <c r="I217" s="6" t="e">
        <f t="shared" si="7"/>
        <v>#N/A</v>
      </c>
    </row>
    <row r="218" spans="1:9">
      <c r="A218" s="3"/>
      <c r="B218" s="3"/>
      <c r="C218" s="4"/>
      <c r="D218" s="4"/>
      <c r="E218" s="20" t="str">
        <f t="shared" si="6"/>
        <v xml:space="preserve"> </v>
      </c>
      <c r="F218" s="10" t="str">
        <f>IF(COUNTIF('Equipment Factors'!$F$2:$F$41,Equipment!E218),"Yes","No")</f>
        <v>No</v>
      </c>
      <c r="G218" s="3"/>
      <c r="H218" s="6" t="e">
        <f>VLOOKUP(E218,'Equipment Factors'!$F$2:$J$41,5,FALSE)*G218</f>
        <v>#N/A</v>
      </c>
      <c r="I218" s="6" t="e">
        <f t="shared" si="7"/>
        <v>#N/A</v>
      </c>
    </row>
    <row r="219" spans="1:9">
      <c r="A219" s="3"/>
      <c r="B219" s="3"/>
      <c r="C219" s="4"/>
      <c r="D219" s="4"/>
      <c r="E219" s="20" t="str">
        <f t="shared" si="6"/>
        <v xml:space="preserve"> </v>
      </c>
      <c r="F219" s="10" t="str">
        <f>IF(COUNTIF('Equipment Factors'!$F$2:$F$41,Equipment!E219),"Yes","No")</f>
        <v>No</v>
      </c>
      <c r="G219" s="3"/>
      <c r="H219" s="6" t="e">
        <f>VLOOKUP(E219,'Equipment Factors'!$F$2:$J$41,5,FALSE)*G219</f>
        <v>#N/A</v>
      </c>
      <c r="I219" s="6" t="e">
        <f t="shared" si="7"/>
        <v>#N/A</v>
      </c>
    </row>
    <row r="220" spans="1:9">
      <c r="A220" s="3"/>
      <c r="B220" s="3"/>
      <c r="C220" s="4"/>
      <c r="D220" s="4"/>
      <c r="E220" s="20" t="str">
        <f t="shared" si="6"/>
        <v xml:space="preserve"> </v>
      </c>
      <c r="F220" s="10" t="str">
        <f>IF(COUNTIF('Equipment Factors'!$F$2:$F$41,Equipment!E220),"Yes","No")</f>
        <v>No</v>
      </c>
      <c r="G220" s="3"/>
      <c r="H220" s="6" t="e">
        <f>VLOOKUP(E220,'Equipment Factors'!$F$2:$J$41,5,FALSE)*G220</f>
        <v>#N/A</v>
      </c>
      <c r="I220" s="6" t="e">
        <f t="shared" si="7"/>
        <v>#N/A</v>
      </c>
    </row>
    <row r="221" spans="1:9">
      <c r="A221" s="3"/>
      <c r="B221" s="3"/>
      <c r="C221" s="4"/>
      <c r="D221" s="4"/>
      <c r="E221" s="20" t="str">
        <f t="shared" si="6"/>
        <v xml:space="preserve"> </v>
      </c>
      <c r="F221" s="10" t="str">
        <f>IF(COUNTIF('Equipment Factors'!$F$2:$F$41,Equipment!E221),"Yes","No")</f>
        <v>No</v>
      </c>
      <c r="G221" s="3"/>
      <c r="H221" s="6" t="e">
        <f>VLOOKUP(E221,'Equipment Factors'!$F$2:$J$41,5,FALSE)*G221</f>
        <v>#N/A</v>
      </c>
      <c r="I221" s="6" t="e">
        <f t="shared" si="7"/>
        <v>#N/A</v>
      </c>
    </row>
    <row r="222" spans="1:9">
      <c r="A222" s="3"/>
      <c r="B222" s="3"/>
      <c r="C222" s="4"/>
      <c r="D222" s="4"/>
      <c r="E222" s="20" t="str">
        <f t="shared" si="6"/>
        <v xml:space="preserve"> </v>
      </c>
      <c r="F222" s="10" t="str">
        <f>IF(COUNTIF('Equipment Factors'!$F$2:$F$41,Equipment!E222),"Yes","No")</f>
        <v>No</v>
      </c>
      <c r="G222" s="3"/>
      <c r="H222" s="6" t="e">
        <f>VLOOKUP(E222,'Equipment Factors'!$F$2:$J$41,5,FALSE)*G222</f>
        <v>#N/A</v>
      </c>
      <c r="I222" s="6" t="e">
        <f t="shared" si="7"/>
        <v>#N/A</v>
      </c>
    </row>
    <row r="223" spans="1:9">
      <c r="A223" s="3"/>
      <c r="B223" s="3"/>
      <c r="C223" s="4"/>
      <c r="D223" s="4"/>
      <c r="E223" s="20" t="str">
        <f t="shared" si="6"/>
        <v xml:space="preserve"> </v>
      </c>
      <c r="F223" s="10" t="str">
        <f>IF(COUNTIF('Equipment Factors'!$F$2:$F$41,Equipment!E223),"Yes","No")</f>
        <v>No</v>
      </c>
      <c r="G223" s="3"/>
      <c r="H223" s="6" t="e">
        <f>VLOOKUP(E223,'Equipment Factors'!$F$2:$J$41,5,FALSE)*G223</f>
        <v>#N/A</v>
      </c>
      <c r="I223" s="6" t="e">
        <f t="shared" si="7"/>
        <v>#N/A</v>
      </c>
    </row>
    <row r="224" spans="1:9">
      <c r="A224" s="3"/>
      <c r="B224" s="3"/>
      <c r="C224" s="4"/>
      <c r="D224" s="4"/>
      <c r="E224" s="20" t="str">
        <f t="shared" si="6"/>
        <v xml:space="preserve"> </v>
      </c>
      <c r="F224" s="10" t="str">
        <f>IF(COUNTIF('Equipment Factors'!$F$2:$F$41,Equipment!E224),"Yes","No")</f>
        <v>No</v>
      </c>
      <c r="G224" s="3"/>
      <c r="H224" s="6" t="e">
        <f>VLOOKUP(E224,'Equipment Factors'!$F$2:$J$41,5,FALSE)*G224</f>
        <v>#N/A</v>
      </c>
      <c r="I224" s="6" t="e">
        <f t="shared" si="7"/>
        <v>#N/A</v>
      </c>
    </row>
    <row r="225" spans="1:9">
      <c r="A225" s="3"/>
      <c r="B225" s="3"/>
      <c r="C225" s="4"/>
      <c r="D225" s="4"/>
      <c r="E225" s="20" t="str">
        <f t="shared" si="6"/>
        <v xml:space="preserve"> </v>
      </c>
      <c r="F225" s="10" t="str">
        <f>IF(COUNTIF('Equipment Factors'!$F$2:$F$41,Equipment!E225),"Yes","No")</f>
        <v>No</v>
      </c>
      <c r="G225" s="3"/>
      <c r="H225" s="6" t="e">
        <f>VLOOKUP(E225,'Equipment Factors'!$F$2:$J$41,5,FALSE)*G225</f>
        <v>#N/A</v>
      </c>
      <c r="I225" s="6" t="e">
        <f t="shared" si="7"/>
        <v>#N/A</v>
      </c>
    </row>
    <row r="226" spans="1:9">
      <c r="A226" s="3"/>
      <c r="B226" s="3"/>
      <c r="C226" s="4"/>
      <c r="D226" s="4"/>
      <c r="E226" s="20" t="str">
        <f t="shared" si="6"/>
        <v xml:space="preserve"> </v>
      </c>
      <c r="F226" s="10" t="str">
        <f>IF(COUNTIF('Equipment Factors'!$F$2:$F$41,Equipment!E226),"Yes","No")</f>
        <v>No</v>
      </c>
      <c r="G226" s="3"/>
      <c r="H226" s="6" t="e">
        <f>VLOOKUP(E226,'Equipment Factors'!$F$2:$J$41,5,FALSE)*G226</f>
        <v>#N/A</v>
      </c>
      <c r="I226" s="6" t="e">
        <f t="shared" si="7"/>
        <v>#N/A</v>
      </c>
    </row>
    <row r="227" spans="1:9">
      <c r="A227" s="3"/>
      <c r="B227" s="3"/>
      <c r="C227" s="4"/>
      <c r="D227" s="4"/>
      <c r="E227" s="20" t="str">
        <f t="shared" si="6"/>
        <v xml:space="preserve"> </v>
      </c>
      <c r="F227" s="10" t="str">
        <f>IF(COUNTIF('Equipment Factors'!$F$2:$F$41,Equipment!E227),"Yes","No")</f>
        <v>No</v>
      </c>
      <c r="G227" s="3"/>
      <c r="H227" s="6" t="e">
        <f>VLOOKUP(E227,'Equipment Factors'!$F$2:$J$41,5,FALSE)*G227</f>
        <v>#N/A</v>
      </c>
      <c r="I227" s="6" t="e">
        <f t="shared" si="7"/>
        <v>#N/A</v>
      </c>
    </row>
    <row r="228" spans="1:9">
      <c r="A228" s="3"/>
      <c r="B228" s="3"/>
      <c r="C228" s="4"/>
      <c r="D228" s="4"/>
      <c r="E228" s="20" t="str">
        <f t="shared" si="6"/>
        <v xml:space="preserve"> </v>
      </c>
      <c r="F228" s="10" t="str">
        <f>IF(COUNTIF('Equipment Factors'!$F$2:$F$41,Equipment!E228),"Yes","No")</f>
        <v>No</v>
      </c>
      <c r="G228" s="3"/>
      <c r="H228" s="6" t="e">
        <f>VLOOKUP(E228,'Equipment Factors'!$F$2:$J$41,5,FALSE)*G228</f>
        <v>#N/A</v>
      </c>
      <c r="I228" s="6" t="e">
        <f t="shared" si="7"/>
        <v>#N/A</v>
      </c>
    </row>
    <row r="229" spans="1:9">
      <c r="A229" s="3"/>
      <c r="B229" s="3"/>
      <c r="C229" s="4"/>
      <c r="D229" s="4"/>
      <c r="E229" s="20" t="str">
        <f t="shared" si="6"/>
        <v xml:space="preserve"> </v>
      </c>
      <c r="F229" s="10" t="str">
        <f>IF(COUNTIF('Equipment Factors'!$F$2:$F$41,Equipment!E229),"Yes","No")</f>
        <v>No</v>
      </c>
      <c r="G229" s="3"/>
      <c r="H229" s="6" t="e">
        <f>VLOOKUP(E229,'Equipment Factors'!$F$2:$J$41,5,FALSE)*G229</f>
        <v>#N/A</v>
      </c>
      <c r="I229" s="6" t="e">
        <f t="shared" si="7"/>
        <v>#N/A</v>
      </c>
    </row>
    <row r="230" spans="1:9">
      <c r="A230" s="3"/>
      <c r="B230" s="3"/>
      <c r="C230" s="4"/>
      <c r="D230" s="4"/>
      <c r="E230" s="20" t="str">
        <f t="shared" si="6"/>
        <v xml:space="preserve"> </v>
      </c>
      <c r="F230" s="10" t="str">
        <f>IF(COUNTIF('Equipment Factors'!$F$2:$F$41,Equipment!E230),"Yes","No")</f>
        <v>No</v>
      </c>
      <c r="G230" s="3"/>
      <c r="H230" s="6" t="e">
        <f>VLOOKUP(E230,'Equipment Factors'!$F$2:$J$41,5,FALSE)*G230</f>
        <v>#N/A</v>
      </c>
      <c r="I230" s="6" t="e">
        <f t="shared" si="7"/>
        <v>#N/A</v>
      </c>
    </row>
    <row r="231" spans="1:9">
      <c r="A231" s="3"/>
      <c r="B231" s="3"/>
      <c r="C231" s="4"/>
      <c r="D231" s="4"/>
      <c r="E231" s="20" t="str">
        <f t="shared" si="6"/>
        <v xml:space="preserve"> </v>
      </c>
      <c r="F231" s="10" t="str">
        <f>IF(COUNTIF('Equipment Factors'!$F$2:$F$41,Equipment!E231),"Yes","No")</f>
        <v>No</v>
      </c>
      <c r="G231" s="3"/>
      <c r="H231" s="6" t="e">
        <f>VLOOKUP(E231,'Equipment Factors'!$F$2:$J$41,5,FALSE)*G231</f>
        <v>#N/A</v>
      </c>
      <c r="I231" s="6" t="e">
        <f t="shared" si="7"/>
        <v>#N/A</v>
      </c>
    </row>
    <row r="232" spans="1:9">
      <c r="A232" s="3"/>
      <c r="B232" s="3"/>
      <c r="C232" s="4"/>
      <c r="D232" s="4"/>
      <c r="E232" s="20" t="str">
        <f t="shared" si="6"/>
        <v xml:space="preserve"> </v>
      </c>
      <c r="F232" s="10" t="str">
        <f>IF(COUNTIF('Equipment Factors'!$F$2:$F$41,Equipment!E232),"Yes","No")</f>
        <v>No</v>
      </c>
      <c r="G232" s="3"/>
      <c r="H232" s="6" t="e">
        <f>VLOOKUP(E232,'Equipment Factors'!$F$2:$J$41,5,FALSE)*G232</f>
        <v>#N/A</v>
      </c>
      <c r="I232" s="6" t="e">
        <f t="shared" si="7"/>
        <v>#N/A</v>
      </c>
    </row>
    <row r="233" spans="1:9">
      <c r="A233" s="3"/>
      <c r="B233" s="3"/>
      <c r="C233" s="4"/>
      <c r="D233" s="4"/>
      <c r="E233" s="20" t="str">
        <f t="shared" si="6"/>
        <v xml:space="preserve"> </v>
      </c>
      <c r="F233" s="10" t="str">
        <f>IF(COUNTIF('Equipment Factors'!$F$2:$F$41,Equipment!E233),"Yes","No")</f>
        <v>No</v>
      </c>
      <c r="G233" s="3"/>
      <c r="H233" s="6" t="e">
        <f>VLOOKUP(E233,'Equipment Factors'!$F$2:$J$41,5,FALSE)*G233</f>
        <v>#N/A</v>
      </c>
      <c r="I233" s="6" t="e">
        <f t="shared" si="7"/>
        <v>#N/A</v>
      </c>
    </row>
    <row r="234" spans="1:9">
      <c r="A234" s="3"/>
      <c r="B234" s="3"/>
      <c r="C234" s="4"/>
      <c r="D234" s="4"/>
      <c r="E234" s="20" t="str">
        <f t="shared" si="6"/>
        <v xml:space="preserve"> </v>
      </c>
      <c r="F234" s="10" t="str">
        <f>IF(COUNTIF('Equipment Factors'!$F$2:$F$41,Equipment!E234),"Yes","No")</f>
        <v>No</v>
      </c>
      <c r="G234" s="3"/>
      <c r="H234" s="6" t="e">
        <f>VLOOKUP(E234,'Equipment Factors'!$F$2:$J$41,5,FALSE)*G234</f>
        <v>#N/A</v>
      </c>
      <c r="I234" s="6" t="e">
        <f t="shared" si="7"/>
        <v>#N/A</v>
      </c>
    </row>
    <row r="235" spans="1:9">
      <c r="A235" s="3"/>
      <c r="B235" s="3"/>
      <c r="C235" s="4"/>
      <c r="D235" s="4"/>
      <c r="E235" s="20" t="str">
        <f t="shared" si="6"/>
        <v xml:space="preserve"> </v>
      </c>
      <c r="F235" s="10" t="str">
        <f>IF(COUNTIF('Equipment Factors'!$F$2:$F$41,Equipment!E235),"Yes","No")</f>
        <v>No</v>
      </c>
      <c r="G235" s="3"/>
      <c r="H235" s="6" t="e">
        <f>VLOOKUP(E235,'Equipment Factors'!$F$2:$J$41,5,FALSE)*G235</f>
        <v>#N/A</v>
      </c>
      <c r="I235" s="6" t="e">
        <f t="shared" si="7"/>
        <v>#N/A</v>
      </c>
    </row>
    <row r="236" spans="1:9">
      <c r="A236" s="3"/>
      <c r="B236" s="3"/>
      <c r="C236" s="4"/>
      <c r="D236" s="4"/>
      <c r="E236" s="20" t="str">
        <f t="shared" si="6"/>
        <v xml:space="preserve"> </v>
      </c>
      <c r="F236" s="10" t="str">
        <f>IF(COUNTIF('Equipment Factors'!$F$2:$F$41,Equipment!E236),"Yes","No")</f>
        <v>No</v>
      </c>
      <c r="G236" s="3"/>
      <c r="H236" s="6" t="e">
        <f>VLOOKUP(E236,'Equipment Factors'!$F$2:$J$41,5,FALSE)*G236</f>
        <v>#N/A</v>
      </c>
      <c r="I236" s="6" t="e">
        <f t="shared" si="7"/>
        <v>#N/A</v>
      </c>
    </row>
    <row r="237" spans="1:9">
      <c r="A237" s="3"/>
      <c r="B237" s="3"/>
      <c r="C237" s="4"/>
      <c r="D237" s="4"/>
      <c r="E237" s="20" t="str">
        <f t="shared" si="6"/>
        <v xml:space="preserve"> </v>
      </c>
      <c r="F237" s="10" t="str">
        <f>IF(COUNTIF('Equipment Factors'!$F$2:$F$41,Equipment!E237),"Yes","No")</f>
        <v>No</v>
      </c>
      <c r="G237" s="3"/>
      <c r="H237" s="6" t="e">
        <f>VLOOKUP(E237,'Equipment Factors'!$F$2:$J$41,5,FALSE)*G237</f>
        <v>#N/A</v>
      </c>
      <c r="I237" s="6" t="e">
        <f t="shared" si="7"/>
        <v>#N/A</v>
      </c>
    </row>
    <row r="238" spans="1:9">
      <c r="A238" s="3"/>
      <c r="B238" s="3"/>
      <c r="C238" s="4"/>
      <c r="D238" s="4"/>
      <c r="E238" s="20" t="str">
        <f t="shared" si="6"/>
        <v xml:space="preserve"> </v>
      </c>
      <c r="F238" s="10" t="str">
        <f>IF(COUNTIF('Equipment Factors'!$F$2:$F$41,Equipment!E238),"Yes","No")</f>
        <v>No</v>
      </c>
      <c r="G238" s="3"/>
      <c r="H238" s="6" t="e">
        <f>VLOOKUP(E238,'Equipment Factors'!$F$2:$J$41,5,FALSE)*G238</f>
        <v>#N/A</v>
      </c>
      <c r="I238" s="6" t="e">
        <f t="shared" si="7"/>
        <v>#N/A</v>
      </c>
    </row>
    <row r="239" spans="1:9">
      <c r="A239" s="3"/>
      <c r="B239" s="3"/>
      <c r="C239" s="4"/>
      <c r="D239" s="4"/>
      <c r="E239" s="20" t="str">
        <f t="shared" si="6"/>
        <v xml:space="preserve"> </v>
      </c>
      <c r="F239" s="10" t="str">
        <f>IF(COUNTIF('Equipment Factors'!$F$2:$F$41,Equipment!E239),"Yes","No")</f>
        <v>No</v>
      </c>
      <c r="G239" s="3"/>
      <c r="H239" s="6" t="e">
        <f>VLOOKUP(E239,'Equipment Factors'!$F$2:$J$41,5,FALSE)*G239</f>
        <v>#N/A</v>
      </c>
      <c r="I239" s="6" t="e">
        <f t="shared" si="7"/>
        <v>#N/A</v>
      </c>
    </row>
    <row r="240" spans="1:9">
      <c r="A240" s="3"/>
      <c r="B240" s="3"/>
      <c r="C240" s="4"/>
      <c r="D240" s="4"/>
      <c r="E240" s="20" t="str">
        <f t="shared" si="6"/>
        <v xml:space="preserve"> </v>
      </c>
      <c r="F240" s="10" t="str">
        <f>IF(COUNTIF('Equipment Factors'!$F$2:$F$41,Equipment!E240),"Yes","No")</f>
        <v>No</v>
      </c>
      <c r="G240" s="3"/>
      <c r="H240" s="6" t="e">
        <f>VLOOKUP(E240,'Equipment Factors'!$F$2:$J$41,5,FALSE)*G240</f>
        <v>#N/A</v>
      </c>
      <c r="I240" s="6" t="e">
        <f t="shared" si="7"/>
        <v>#N/A</v>
      </c>
    </row>
    <row r="241" spans="1:9">
      <c r="A241" s="3"/>
      <c r="B241" s="3"/>
      <c r="C241" s="4"/>
      <c r="D241" s="4"/>
      <c r="E241" s="20" t="str">
        <f t="shared" si="6"/>
        <v xml:space="preserve"> </v>
      </c>
      <c r="F241" s="10" t="str">
        <f>IF(COUNTIF('Equipment Factors'!$F$2:$F$41,Equipment!E241),"Yes","No")</f>
        <v>No</v>
      </c>
      <c r="G241" s="3"/>
      <c r="H241" s="6" t="e">
        <f>VLOOKUP(E241,'Equipment Factors'!$F$2:$J$41,5,FALSE)*G241</f>
        <v>#N/A</v>
      </c>
      <c r="I241" s="6" t="e">
        <f t="shared" si="7"/>
        <v>#N/A</v>
      </c>
    </row>
    <row r="242" spans="1:9">
      <c r="A242" s="3"/>
      <c r="B242" s="3"/>
      <c r="C242" s="4"/>
      <c r="D242" s="4"/>
      <c r="E242" s="20" t="str">
        <f t="shared" si="6"/>
        <v xml:space="preserve"> </v>
      </c>
      <c r="F242" s="10" t="str">
        <f>IF(COUNTIF('Equipment Factors'!$F$2:$F$41,Equipment!E242),"Yes","No")</f>
        <v>No</v>
      </c>
      <c r="G242" s="3"/>
      <c r="H242" s="6" t="e">
        <f>VLOOKUP(E242,'Equipment Factors'!$F$2:$J$41,5,FALSE)*G242</f>
        <v>#N/A</v>
      </c>
      <c r="I242" s="6" t="e">
        <f t="shared" si="7"/>
        <v>#N/A</v>
      </c>
    </row>
    <row r="243" spans="1:9">
      <c r="A243" s="3"/>
      <c r="B243" s="3"/>
      <c r="C243" s="4"/>
      <c r="D243" s="4"/>
      <c r="E243" s="20" t="str">
        <f t="shared" si="6"/>
        <v xml:space="preserve"> </v>
      </c>
      <c r="F243" s="10" t="str">
        <f>IF(COUNTIF('Equipment Factors'!$F$2:$F$41,Equipment!E243),"Yes","No")</f>
        <v>No</v>
      </c>
      <c r="G243" s="3"/>
      <c r="H243" s="6" t="e">
        <f>VLOOKUP(E243,'Equipment Factors'!$F$2:$J$41,5,FALSE)*G243</f>
        <v>#N/A</v>
      </c>
      <c r="I243" s="6" t="e">
        <f t="shared" si="7"/>
        <v>#N/A</v>
      </c>
    </row>
    <row r="244" spans="1:9">
      <c r="A244" s="3"/>
      <c r="B244" s="3"/>
      <c r="C244" s="4"/>
      <c r="D244" s="4"/>
      <c r="E244" s="20" t="str">
        <f t="shared" si="6"/>
        <v xml:space="preserve"> </v>
      </c>
      <c r="F244" s="10" t="str">
        <f>IF(COUNTIF('Equipment Factors'!$F$2:$F$41,Equipment!E244),"Yes","No")</f>
        <v>No</v>
      </c>
      <c r="G244" s="3"/>
      <c r="H244" s="6" t="e">
        <f>VLOOKUP(E244,'Equipment Factors'!$F$2:$J$41,5,FALSE)*G244</f>
        <v>#N/A</v>
      </c>
      <c r="I244" s="6" t="e">
        <f t="shared" si="7"/>
        <v>#N/A</v>
      </c>
    </row>
    <row r="245" spans="1:9">
      <c r="A245" s="3"/>
      <c r="B245" s="3"/>
      <c r="C245" s="4"/>
      <c r="D245" s="4"/>
      <c r="E245" s="20" t="str">
        <f t="shared" si="6"/>
        <v xml:space="preserve"> </v>
      </c>
      <c r="F245" s="10" t="str">
        <f>IF(COUNTIF('Equipment Factors'!$F$2:$F$41,Equipment!E245),"Yes","No")</f>
        <v>No</v>
      </c>
      <c r="G245" s="3"/>
      <c r="H245" s="6" t="e">
        <f>VLOOKUP(E245,'Equipment Factors'!$F$2:$J$41,5,FALSE)*G245</f>
        <v>#N/A</v>
      </c>
      <c r="I245" s="6" t="e">
        <f t="shared" si="7"/>
        <v>#N/A</v>
      </c>
    </row>
    <row r="246" spans="1:9">
      <c r="A246" s="3"/>
      <c r="B246" s="3"/>
      <c r="C246" s="4"/>
      <c r="D246" s="4"/>
      <c r="E246" s="20" t="str">
        <f t="shared" si="6"/>
        <v xml:space="preserve"> </v>
      </c>
      <c r="F246" s="10" t="str">
        <f>IF(COUNTIF('Equipment Factors'!$F$2:$F$41,Equipment!E246),"Yes","No")</f>
        <v>No</v>
      </c>
      <c r="G246" s="3"/>
      <c r="H246" s="6" t="e">
        <f>VLOOKUP(E246,'Equipment Factors'!$F$2:$J$41,5,FALSE)*G246</f>
        <v>#N/A</v>
      </c>
      <c r="I246" s="6" t="e">
        <f t="shared" si="7"/>
        <v>#N/A</v>
      </c>
    </row>
    <row r="247" spans="1:9">
      <c r="A247" s="3"/>
      <c r="B247" s="3"/>
      <c r="C247" s="4"/>
      <c r="D247" s="4"/>
      <c r="E247" s="20" t="str">
        <f t="shared" si="6"/>
        <v xml:space="preserve"> </v>
      </c>
      <c r="F247" s="10" t="str">
        <f>IF(COUNTIF('Equipment Factors'!$F$2:$F$41,Equipment!E247),"Yes","No")</f>
        <v>No</v>
      </c>
      <c r="G247" s="3"/>
      <c r="H247" s="6" t="e">
        <f>VLOOKUP(E247,'Equipment Factors'!$F$2:$J$41,5,FALSE)*G247</f>
        <v>#N/A</v>
      </c>
      <c r="I247" s="6" t="e">
        <f t="shared" si="7"/>
        <v>#N/A</v>
      </c>
    </row>
    <row r="248" spans="1:9">
      <c r="A248" s="3"/>
      <c r="B248" s="3"/>
      <c r="C248" s="4"/>
      <c r="D248" s="4"/>
      <c r="E248" s="20" t="str">
        <f t="shared" si="6"/>
        <v xml:space="preserve"> </v>
      </c>
      <c r="F248" s="10" t="str">
        <f>IF(COUNTIF('Equipment Factors'!$F$2:$F$41,Equipment!E248),"Yes","No")</f>
        <v>No</v>
      </c>
      <c r="G248" s="3"/>
      <c r="H248" s="6" t="e">
        <f>VLOOKUP(E248,'Equipment Factors'!$F$2:$J$41,5,FALSE)*G248</f>
        <v>#N/A</v>
      </c>
      <c r="I248" s="6" t="e">
        <f t="shared" si="7"/>
        <v>#N/A</v>
      </c>
    </row>
    <row r="249" spans="1:9">
      <c r="A249" s="3"/>
      <c r="B249" s="3"/>
      <c r="C249" s="4"/>
      <c r="D249" s="4"/>
      <c r="E249" s="20" t="str">
        <f t="shared" si="6"/>
        <v xml:space="preserve"> </v>
      </c>
      <c r="F249" s="10" t="str">
        <f>IF(COUNTIF('Equipment Factors'!$F$2:$F$41,Equipment!E249),"Yes","No")</f>
        <v>No</v>
      </c>
      <c r="G249" s="3"/>
      <c r="H249" s="6" t="e">
        <f>VLOOKUP(E249,'Equipment Factors'!$F$2:$J$41,5,FALSE)*G249</f>
        <v>#N/A</v>
      </c>
      <c r="I249" s="6" t="e">
        <f t="shared" si="7"/>
        <v>#N/A</v>
      </c>
    </row>
    <row r="250" spans="1:9">
      <c r="A250" s="3"/>
      <c r="B250" s="3"/>
      <c r="C250" s="4"/>
      <c r="D250" s="4"/>
      <c r="E250" s="20" t="str">
        <f t="shared" si="6"/>
        <v xml:space="preserve"> </v>
      </c>
      <c r="F250" s="10" t="str">
        <f>IF(COUNTIF('Equipment Factors'!$F$2:$F$41,Equipment!E250),"Yes","No")</f>
        <v>No</v>
      </c>
      <c r="G250" s="3"/>
      <c r="H250" s="6" t="e">
        <f>VLOOKUP(E250,'Equipment Factors'!$F$2:$J$41,5,FALSE)*G250</f>
        <v>#N/A</v>
      </c>
      <c r="I250" s="6" t="e">
        <f t="shared" si="7"/>
        <v>#N/A</v>
      </c>
    </row>
    <row r="251" spans="1:9">
      <c r="A251" s="3"/>
      <c r="B251" s="3"/>
      <c r="C251" s="4"/>
      <c r="D251" s="4"/>
      <c r="E251" s="20" t="str">
        <f t="shared" si="6"/>
        <v xml:space="preserve"> </v>
      </c>
      <c r="F251" s="10" t="str">
        <f>IF(COUNTIF('Equipment Factors'!$F$2:$F$41,Equipment!E251),"Yes","No")</f>
        <v>No</v>
      </c>
      <c r="G251" s="3"/>
      <c r="H251" s="6" t="e">
        <f>VLOOKUP(E251,'Equipment Factors'!$F$2:$J$41,5,FALSE)*G251</f>
        <v>#N/A</v>
      </c>
      <c r="I251" s="6" t="e">
        <f t="shared" si="7"/>
        <v>#N/A</v>
      </c>
    </row>
    <row r="252" spans="1:9">
      <c r="A252" s="3"/>
      <c r="B252" s="3"/>
      <c r="C252" s="4"/>
      <c r="D252" s="4"/>
      <c r="E252" s="20" t="str">
        <f t="shared" si="6"/>
        <v xml:space="preserve"> </v>
      </c>
      <c r="F252" s="10" t="str">
        <f>IF(COUNTIF('Equipment Factors'!$F$2:$F$41,Equipment!E252),"Yes","No")</f>
        <v>No</v>
      </c>
      <c r="G252" s="3"/>
      <c r="H252" s="6" t="e">
        <f>VLOOKUP(E252,'Equipment Factors'!$F$2:$J$41,5,FALSE)*G252</f>
        <v>#N/A</v>
      </c>
      <c r="I252" s="6" t="e">
        <f t="shared" si="7"/>
        <v>#N/A</v>
      </c>
    </row>
    <row r="253" spans="1:9">
      <c r="A253" s="3"/>
      <c r="B253" s="3"/>
      <c r="C253" s="4"/>
      <c r="D253" s="4"/>
      <c r="E253" s="20" t="str">
        <f t="shared" si="6"/>
        <v xml:space="preserve"> </v>
      </c>
      <c r="F253" s="10" t="str">
        <f>IF(COUNTIF('Equipment Factors'!$F$2:$F$41,Equipment!E253),"Yes","No")</f>
        <v>No</v>
      </c>
      <c r="G253" s="3"/>
      <c r="H253" s="6" t="e">
        <f>VLOOKUP(E253,'Equipment Factors'!$F$2:$J$41,5,FALSE)*G253</f>
        <v>#N/A</v>
      </c>
      <c r="I253" s="6" t="e">
        <f t="shared" si="7"/>
        <v>#N/A</v>
      </c>
    </row>
    <row r="254" spans="1:9">
      <c r="A254" s="3"/>
      <c r="B254" s="3"/>
      <c r="C254" s="4"/>
      <c r="D254" s="4"/>
      <c r="E254" s="20" t="str">
        <f t="shared" si="6"/>
        <v xml:space="preserve"> </v>
      </c>
      <c r="F254" s="10" t="str">
        <f>IF(COUNTIF('Equipment Factors'!$F$2:$F$41,Equipment!E254),"Yes","No")</f>
        <v>No</v>
      </c>
      <c r="G254" s="3"/>
      <c r="H254" s="6" t="e">
        <f>VLOOKUP(E254,'Equipment Factors'!$F$2:$J$41,5,FALSE)*G254</f>
        <v>#N/A</v>
      </c>
      <c r="I254" s="6" t="e">
        <f t="shared" si="7"/>
        <v>#N/A</v>
      </c>
    </row>
    <row r="255" spans="1:9">
      <c r="A255" s="3"/>
      <c r="B255" s="3"/>
      <c r="C255" s="4"/>
      <c r="D255" s="4"/>
      <c r="E255" s="20" t="str">
        <f t="shared" si="6"/>
        <v xml:space="preserve"> </v>
      </c>
      <c r="F255" s="10" t="str">
        <f>IF(COUNTIF('Equipment Factors'!$F$2:$F$41,Equipment!E255),"Yes","No")</f>
        <v>No</v>
      </c>
      <c r="G255" s="3"/>
      <c r="H255" s="6" t="e">
        <f>VLOOKUP(E255,'Equipment Factors'!$F$2:$J$41,5,FALSE)*G255</f>
        <v>#N/A</v>
      </c>
      <c r="I255" s="6" t="e">
        <f t="shared" si="7"/>
        <v>#N/A</v>
      </c>
    </row>
    <row r="256" spans="1:9">
      <c r="A256" s="3"/>
      <c r="B256" s="3"/>
      <c r="C256" s="4"/>
      <c r="D256" s="4"/>
      <c r="E256" s="20" t="str">
        <f t="shared" si="6"/>
        <v xml:space="preserve"> </v>
      </c>
      <c r="F256" s="10" t="str">
        <f>IF(COUNTIF('Equipment Factors'!$F$2:$F$41,Equipment!E256),"Yes","No")</f>
        <v>No</v>
      </c>
      <c r="G256" s="3"/>
      <c r="H256" s="6" t="e">
        <f>VLOOKUP(E256,'Equipment Factors'!$F$2:$J$41,5,FALSE)*G256</f>
        <v>#N/A</v>
      </c>
      <c r="I256" s="6" t="e">
        <f t="shared" si="7"/>
        <v>#N/A</v>
      </c>
    </row>
    <row r="257" spans="1:9">
      <c r="A257" s="3"/>
      <c r="B257" s="3"/>
      <c r="C257" s="4"/>
      <c r="D257" s="4"/>
      <c r="E257" s="20" t="str">
        <f t="shared" si="6"/>
        <v xml:space="preserve"> </v>
      </c>
      <c r="F257" s="10" t="str">
        <f>IF(COUNTIF('Equipment Factors'!$F$2:$F$41,Equipment!E257),"Yes","No")</f>
        <v>No</v>
      </c>
      <c r="G257" s="3"/>
      <c r="H257" s="6" t="e">
        <f>VLOOKUP(E257,'Equipment Factors'!$F$2:$J$41,5,FALSE)*G257</f>
        <v>#N/A</v>
      </c>
      <c r="I257" s="6" t="e">
        <f t="shared" si="7"/>
        <v>#N/A</v>
      </c>
    </row>
    <row r="258" spans="1:9">
      <c r="A258" s="3"/>
      <c r="B258" s="3"/>
      <c r="C258" s="4"/>
      <c r="D258" s="4"/>
      <c r="E258" s="20" t="str">
        <f t="shared" si="6"/>
        <v xml:space="preserve"> </v>
      </c>
      <c r="F258" s="10" t="str">
        <f>IF(COUNTIF('Equipment Factors'!$F$2:$F$41,Equipment!E258),"Yes","No")</f>
        <v>No</v>
      </c>
      <c r="G258" s="3"/>
      <c r="H258" s="6" t="e">
        <f>VLOOKUP(E258,'Equipment Factors'!$F$2:$J$41,5,FALSE)*G258</f>
        <v>#N/A</v>
      </c>
      <c r="I258" s="6" t="e">
        <f t="shared" si="7"/>
        <v>#N/A</v>
      </c>
    </row>
    <row r="259" spans="1:9">
      <c r="A259" s="3"/>
      <c r="B259" s="3"/>
      <c r="C259" s="4"/>
      <c r="D259" s="4"/>
      <c r="E259" s="20" t="str">
        <f t="shared" ref="E259:E322" si="8">C259&amp;" "&amp;D259</f>
        <v xml:space="preserve"> </v>
      </c>
      <c r="F259" s="10" t="str">
        <f>IF(COUNTIF('Equipment Factors'!$F$2:$F$41,Equipment!E259),"Yes","No")</f>
        <v>No</v>
      </c>
      <c r="G259" s="3"/>
      <c r="H259" s="6" t="e">
        <f>VLOOKUP(E259,'Equipment Factors'!$F$2:$J$41,5,FALSE)*G259</f>
        <v>#N/A</v>
      </c>
      <c r="I259" s="6" t="e">
        <f t="shared" ref="I259:I322" si="9">H259/1000</f>
        <v>#N/A</v>
      </c>
    </row>
    <row r="260" spans="1:9">
      <c r="A260" s="3"/>
      <c r="B260" s="3"/>
      <c r="C260" s="4"/>
      <c r="D260" s="4"/>
      <c r="E260" s="20" t="str">
        <f t="shared" si="8"/>
        <v xml:space="preserve"> </v>
      </c>
      <c r="F260" s="10" t="str">
        <f>IF(COUNTIF('Equipment Factors'!$F$2:$F$41,Equipment!E260),"Yes","No")</f>
        <v>No</v>
      </c>
      <c r="G260" s="3"/>
      <c r="H260" s="6" t="e">
        <f>VLOOKUP(E260,'Equipment Factors'!$F$2:$J$41,5,FALSE)*G260</f>
        <v>#N/A</v>
      </c>
      <c r="I260" s="6" t="e">
        <f t="shared" si="9"/>
        <v>#N/A</v>
      </c>
    </row>
    <row r="261" spans="1:9">
      <c r="A261" s="3"/>
      <c r="B261" s="3"/>
      <c r="C261" s="4"/>
      <c r="D261" s="4"/>
      <c r="E261" s="20" t="str">
        <f t="shared" si="8"/>
        <v xml:space="preserve"> </v>
      </c>
      <c r="F261" s="10" t="str">
        <f>IF(COUNTIF('Equipment Factors'!$F$2:$F$41,Equipment!E261),"Yes","No")</f>
        <v>No</v>
      </c>
      <c r="G261" s="3"/>
      <c r="H261" s="6" t="e">
        <f>VLOOKUP(E261,'Equipment Factors'!$F$2:$J$41,5,FALSE)*G261</f>
        <v>#N/A</v>
      </c>
      <c r="I261" s="6" t="e">
        <f t="shared" si="9"/>
        <v>#N/A</v>
      </c>
    </row>
    <row r="262" spans="1:9">
      <c r="A262" s="3"/>
      <c r="B262" s="3"/>
      <c r="C262" s="4"/>
      <c r="D262" s="4"/>
      <c r="E262" s="20" t="str">
        <f t="shared" si="8"/>
        <v xml:space="preserve"> </v>
      </c>
      <c r="F262" s="10" t="str">
        <f>IF(COUNTIF('Equipment Factors'!$F$2:$F$41,Equipment!E262),"Yes","No")</f>
        <v>No</v>
      </c>
      <c r="G262" s="3"/>
      <c r="H262" s="6" t="e">
        <f>VLOOKUP(E262,'Equipment Factors'!$F$2:$J$41,5,FALSE)*G262</f>
        <v>#N/A</v>
      </c>
      <c r="I262" s="6" t="e">
        <f t="shared" si="9"/>
        <v>#N/A</v>
      </c>
    </row>
    <row r="263" spans="1:9">
      <c r="A263" s="3"/>
      <c r="B263" s="3"/>
      <c r="C263" s="4"/>
      <c r="D263" s="4"/>
      <c r="E263" s="20" t="str">
        <f t="shared" si="8"/>
        <v xml:space="preserve"> </v>
      </c>
      <c r="F263" s="10" t="str">
        <f>IF(COUNTIF('Equipment Factors'!$F$2:$F$41,Equipment!E263),"Yes","No")</f>
        <v>No</v>
      </c>
      <c r="G263" s="3"/>
      <c r="H263" s="6" t="e">
        <f>VLOOKUP(E263,'Equipment Factors'!$F$2:$J$41,5,FALSE)*G263</f>
        <v>#N/A</v>
      </c>
      <c r="I263" s="6" t="e">
        <f t="shared" si="9"/>
        <v>#N/A</v>
      </c>
    </row>
    <row r="264" spans="1:9">
      <c r="A264" s="3"/>
      <c r="B264" s="3"/>
      <c r="C264" s="4"/>
      <c r="D264" s="4"/>
      <c r="E264" s="20" t="str">
        <f t="shared" si="8"/>
        <v xml:space="preserve"> </v>
      </c>
      <c r="F264" s="10" t="str">
        <f>IF(COUNTIF('Equipment Factors'!$F$2:$F$41,Equipment!E264),"Yes","No")</f>
        <v>No</v>
      </c>
      <c r="G264" s="3"/>
      <c r="H264" s="6" t="e">
        <f>VLOOKUP(E264,'Equipment Factors'!$F$2:$J$41,5,FALSE)*G264</f>
        <v>#N/A</v>
      </c>
      <c r="I264" s="6" t="e">
        <f t="shared" si="9"/>
        <v>#N/A</v>
      </c>
    </row>
    <row r="265" spans="1:9">
      <c r="A265" s="3"/>
      <c r="B265" s="3"/>
      <c r="C265" s="4"/>
      <c r="D265" s="4"/>
      <c r="E265" s="20" t="str">
        <f t="shared" si="8"/>
        <v xml:space="preserve"> </v>
      </c>
      <c r="F265" s="10" t="str">
        <f>IF(COUNTIF('Equipment Factors'!$F$2:$F$41,Equipment!E265),"Yes","No")</f>
        <v>No</v>
      </c>
      <c r="G265" s="3"/>
      <c r="H265" s="6" t="e">
        <f>VLOOKUP(E265,'Equipment Factors'!$F$2:$J$41,5,FALSE)*G265</f>
        <v>#N/A</v>
      </c>
      <c r="I265" s="6" t="e">
        <f t="shared" si="9"/>
        <v>#N/A</v>
      </c>
    </row>
    <row r="266" spans="1:9">
      <c r="A266" s="3"/>
      <c r="B266" s="3"/>
      <c r="C266" s="4"/>
      <c r="D266" s="4"/>
      <c r="E266" s="20" t="str">
        <f t="shared" si="8"/>
        <v xml:space="preserve"> </v>
      </c>
      <c r="F266" s="10" t="str">
        <f>IF(COUNTIF('Equipment Factors'!$F$2:$F$41,Equipment!E266),"Yes","No")</f>
        <v>No</v>
      </c>
      <c r="G266" s="3"/>
      <c r="H266" s="6" t="e">
        <f>VLOOKUP(E266,'Equipment Factors'!$F$2:$J$41,5,FALSE)*G266</f>
        <v>#N/A</v>
      </c>
      <c r="I266" s="6" t="e">
        <f t="shared" si="9"/>
        <v>#N/A</v>
      </c>
    </row>
    <row r="267" spans="1:9">
      <c r="A267" s="3"/>
      <c r="B267" s="3"/>
      <c r="C267" s="4"/>
      <c r="D267" s="4"/>
      <c r="E267" s="20" t="str">
        <f t="shared" si="8"/>
        <v xml:space="preserve"> </v>
      </c>
      <c r="F267" s="10" t="str">
        <f>IF(COUNTIF('Equipment Factors'!$F$2:$F$41,Equipment!E267),"Yes","No")</f>
        <v>No</v>
      </c>
      <c r="G267" s="3"/>
      <c r="H267" s="6" t="e">
        <f>VLOOKUP(E267,'Equipment Factors'!$F$2:$J$41,5,FALSE)*G267</f>
        <v>#N/A</v>
      </c>
      <c r="I267" s="6" t="e">
        <f t="shared" si="9"/>
        <v>#N/A</v>
      </c>
    </row>
    <row r="268" spans="1:9">
      <c r="A268" s="3"/>
      <c r="B268" s="3"/>
      <c r="C268" s="4"/>
      <c r="D268" s="4"/>
      <c r="E268" s="20" t="str">
        <f t="shared" si="8"/>
        <v xml:space="preserve"> </v>
      </c>
      <c r="F268" s="10" t="str">
        <f>IF(COUNTIF('Equipment Factors'!$F$2:$F$41,Equipment!E268),"Yes","No")</f>
        <v>No</v>
      </c>
      <c r="G268" s="3"/>
      <c r="H268" s="6" t="e">
        <f>VLOOKUP(E268,'Equipment Factors'!$F$2:$J$41,5,FALSE)*G268</f>
        <v>#N/A</v>
      </c>
      <c r="I268" s="6" t="e">
        <f t="shared" si="9"/>
        <v>#N/A</v>
      </c>
    </row>
    <row r="269" spans="1:9">
      <c r="A269" s="3"/>
      <c r="B269" s="3"/>
      <c r="C269" s="4"/>
      <c r="D269" s="4"/>
      <c r="E269" s="20" t="str">
        <f t="shared" si="8"/>
        <v xml:space="preserve"> </v>
      </c>
      <c r="F269" s="10" t="str">
        <f>IF(COUNTIF('Equipment Factors'!$F$2:$F$41,Equipment!E269),"Yes","No")</f>
        <v>No</v>
      </c>
      <c r="G269" s="3"/>
      <c r="H269" s="6" t="e">
        <f>VLOOKUP(E269,'Equipment Factors'!$F$2:$J$41,5,FALSE)*G269</f>
        <v>#N/A</v>
      </c>
      <c r="I269" s="6" t="e">
        <f t="shared" si="9"/>
        <v>#N/A</v>
      </c>
    </row>
    <row r="270" spans="1:9">
      <c r="A270" s="3"/>
      <c r="B270" s="3"/>
      <c r="C270" s="4"/>
      <c r="D270" s="4"/>
      <c r="E270" s="20" t="str">
        <f t="shared" si="8"/>
        <v xml:space="preserve"> </v>
      </c>
      <c r="F270" s="10" t="str">
        <f>IF(COUNTIF('Equipment Factors'!$F$2:$F$41,Equipment!E270),"Yes","No")</f>
        <v>No</v>
      </c>
      <c r="G270" s="3"/>
      <c r="H270" s="6" t="e">
        <f>VLOOKUP(E270,'Equipment Factors'!$F$2:$J$41,5,FALSE)*G270</f>
        <v>#N/A</v>
      </c>
      <c r="I270" s="6" t="e">
        <f t="shared" si="9"/>
        <v>#N/A</v>
      </c>
    </row>
    <row r="271" spans="1:9">
      <c r="A271" s="3"/>
      <c r="B271" s="3"/>
      <c r="C271" s="4"/>
      <c r="D271" s="4"/>
      <c r="E271" s="20" t="str">
        <f t="shared" si="8"/>
        <v xml:space="preserve"> </v>
      </c>
      <c r="F271" s="10" t="str">
        <f>IF(COUNTIF('Equipment Factors'!$F$2:$F$41,Equipment!E271),"Yes","No")</f>
        <v>No</v>
      </c>
      <c r="G271" s="3"/>
      <c r="H271" s="6" t="e">
        <f>VLOOKUP(E271,'Equipment Factors'!$F$2:$J$41,5,FALSE)*G271</f>
        <v>#N/A</v>
      </c>
      <c r="I271" s="6" t="e">
        <f t="shared" si="9"/>
        <v>#N/A</v>
      </c>
    </row>
    <row r="272" spans="1:9">
      <c r="A272" s="3"/>
      <c r="B272" s="3"/>
      <c r="C272" s="4"/>
      <c r="D272" s="4"/>
      <c r="E272" s="20" t="str">
        <f t="shared" si="8"/>
        <v xml:space="preserve"> </v>
      </c>
      <c r="F272" s="10" t="str">
        <f>IF(COUNTIF('Equipment Factors'!$F$2:$F$41,Equipment!E272),"Yes","No")</f>
        <v>No</v>
      </c>
      <c r="G272" s="3"/>
      <c r="H272" s="6" t="e">
        <f>VLOOKUP(E272,'Equipment Factors'!$F$2:$J$41,5,FALSE)*G272</f>
        <v>#N/A</v>
      </c>
      <c r="I272" s="6" t="e">
        <f t="shared" si="9"/>
        <v>#N/A</v>
      </c>
    </row>
    <row r="273" spans="1:9">
      <c r="A273" s="3"/>
      <c r="B273" s="3"/>
      <c r="C273" s="4"/>
      <c r="D273" s="4"/>
      <c r="E273" s="20" t="str">
        <f t="shared" si="8"/>
        <v xml:space="preserve"> </v>
      </c>
      <c r="F273" s="10" t="str">
        <f>IF(COUNTIF('Equipment Factors'!$F$2:$F$41,Equipment!E273),"Yes","No")</f>
        <v>No</v>
      </c>
      <c r="G273" s="3"/>
      <c r="H273" s="6" t="e">
        <f>VLOOKUP(E273,'Equipment Factors'!$F$2:$J$41,5,FALSE)*G273</f>
        <v>#N/A</v>
      </c>
      <c r="I273" s="6" t="e">
        <f t="shared" si="9"/>
        <v>#N/A</v>
      </c>
    </row>
    <row r="274" spans="1:9">
      <c r="A274" s="3"/>
      <c r="B274" s="3"/>
      <c r="C274" s="4"/>
      <c r="D274" s="4"/>
      <c r="E274" s="20" t="str">
        <f t="shared" si="8"/>
        <v xml:space="preserve"> </v>
      </c>
      <c r="F274" s="10" t="str">
        <f>IF(COUNTIF('Equipment Factors'!$F$2:$F$41,Equipment!E274),"Yes","No")</f>
        <v>No</v>
      </c>
      <c r="G274" s="3"/>
      <c r="H274" s="6" t="e">
        <f>VLOOKUP(E274,'Equipment Factors'!$F$2:$J$41,5,FALSE)*G274</f>
        <v>#N/A</v>
      </c>
      <c r="I274" s="6" t="e">
        <f t="shared" si="9"/>
        <v>#N/A</v>
      </c>
    </row>
    <row r="275" spans="1:9">
      <c r="A275" s="3"/>
      <c r="B275" s="3"/>
      <c r="C275" s="4"/>
      <c r="D275" s="4"/>
      <c r="E275" s="20" t="str">
        <f t="shared" si="8"/>
        <v xml:space="preserve"> </v>
      </c>
      <c r="F275" s="10" t="str">
        <f>IF(COUNTIF('Equipment Factors'!$F$2:$F$41,Equipment!E275),"Yes","No")</f>
        <v>No</v>
      </c>
      <c r="G275" s="3"/>
      <c r="H275" s="6" t="e">
        <f>VLOOKUP(E275,'Equipment Factors'!$F$2:$J$41,5,FALSE)*G275</f>
        <v>#N/A</v>
      </c>
      <c r="I275" s="6" t="e">
        <f t="shared" si="9"/>
        <v>#N/A</v>
      </c>
    </row>
    <row r="276" spans="1:9">
      <c r="A276" s="3"/>
      <c r="B276" s="3"/>
      <c r="C276" s="4"/>
      <c r="D276" s="4"/>
      <c r="E276" s="20" t="str">
        <f t="shared" si="8"/>
        <v xml:space="preserve"> </v>
      </c>
      <c r="F276" s="10" t="str">
        <f>IF(COUNTIF('Equipment Factors'!$F$2:$F$41,Equipment!E276),"Yes","No")</f>
        <v>No</v>
      </c>
      <c r="G276" s="3"/>
      <c r="H276" s="6" t="e">
        <f>VLOOKUP(E276,'Equipment Factors'!$F$2:$J$41,5,FALSE)*G276</f>
        <v>#N/A</v>
      </c>
      <c r="I276" s="6" t="e">
        <f t="shared" si="9"/>
        <v>#N/A</v>
      </c>
    </row>
    <row r="277" spans="1:9">
      <c r="A277" s="3"/>
      <c r="B277" s="3"/>
      <c r="C277" s="4"/>
      <c r="D277" s="4"/>
      <c r="E277" s="20" t="str">
        <f t="shared" si="8"/>
        <v xml:space="preserve"> </v>
      </c>
      <c r="F277" s="10" t="str">
        <f>IF(COUNTIF('Equipment Factors'!$F$2:$F$41,Equipment!E277),"Yes","No")</f>
        <v>No</v>
      </c>
      <c r="G277" s="3"/>
      <c r="H277" s="6" t="e">
        <f>VLOOKUP(E277,'Equipment Factors'!$F$2:$J$41,5,FALSE)*G277</f>
        <v>#N/A</v>
      </c>
      <c r="I277" s="6" t="e">
        <f t="shared" si="9"/>
        <v>#N/A</v>
      </c>
    </row>
    <row r="278" spans="1:9">
      <c r="A278" s="3"/>
      <c r="B278" s="3"/>
      <c r="C278" s="4"/>
      <c r="D278" s="4"/>
      <c r="E278" s="20" t="str">
        <f t="shared" si="8"/>
        <v xml:space="preserve"> </v>
      </c>
      <c r="F278" s="10" t="str">
        <f>IF(COUNTIF('Equipment Factors'!$F$2:$F$41,Equipment!E278),"Yes","No")</f>
        <v>No</v>
      </c>
      <c r="G278" s="3"/>
      <c r="H278" s="6" t="e">
        <f>VLOOKUP(E278,'Equipment Factors'!$F$2:$J$41,5,FALSE)*G278</f>
        <v>#N/A</v>
      </c>
      <c r="I278" s="6" t="e">
        <f t="shared" si="9"/>
        <v>#N/A</v>
      </c>
    </row>
    <row r="279" spans="1:9">
      <c r="A279" s="3"/>
      <c r="B279" s="3"/>
      <c r="C279" s="4"/>
      <c r="D279" s="4"/>
      <c r="E279" s="20" t="str">
        <f t="shared" si="8"/>
        <v xml:space="preserve"> </v>
      </c>
      <c r="F279" s="10" t="str">
        <f>IF(COUNTIF('Equipment Factors'!$F$2:$F$41,Equipment!E279),"Yes","No")</f>
        <v>No</v>
      </c>
      <c r="G279" s="3"/>
      <c r="H279" s="6" t="e">
        <f>VLOOKUP(E279,'Equipment Factors'!$F$2:$J$41,5,FALSE)*G279</f>
        <v>#N/A</v>
      </c>
      <c r="I279" s="6" t="e">
        <f t="shared" si="9"/>
        <v>#N/A</v>
      </c>
    </row>
    <row r="280" spans="1:9">
      <c r="A280" s="3"/>
      <c r="B280" s="3"/>
      <c r="C280" s="4"/>
      <c r="D280" s="4"/>
      <c r="E280" s="20" t="str">
        <f t="shared" si="8"/>
        <v xml:space="preserve"> </v>
      </c>
      <c r="F280" s="10" t="str">
        <f>IF(COUNTIF('Equipment Factors'!$F$2:$F$41,Equipment!E280),"Yes","No")</f>
        <v>No</v>
      </c>
      <c r="G280" s="3"/>
      <c r="H280" s="6" t="e">
        <f>VLOOKUP(E280,'Equipment Factors'!$F$2:$J$41,5,FALSE)*G280</f>
        <v>#N/A</v>
      </c>
      <c r="I280" s="6" t="e">
        <f t="shared" si="9"/>
        <v>#N/A</v>
      </c>
    </row>
    <row r="281" spans="1:9">
      <c r="A281" s="3"/>
      <c r="B281" s="3"/>
      <c r="C281" s="4"/>
      <c r="D281" s="4"/>
      <c r="E281" s="20" t="str">
        <f t="shared" si="8"/>
        <v xml:space="preserve"> </v>
      </c>
      <c r="F281" s="10" t="str">
        <f>IF(COUNTIF('Equipment Factors'!$F$2:$F$41,Equipment!E281),"Yes","No")</f>
        <v>No</v>
      </c>
      <c r="G281" s="3"/>
      <c r="H281" s="6" t="e">
        <f>VLOOKUP(E281,'Equipment Factors'!$F$2:$J$41,5,FALSE)*G281</f>
        <v>#N/A</v>
      </c>
      <c r="I281" s="6" t="e">
        <f t="shared" si="9"/>
        <v>#N/A</v>
      </c>
    </row>
    <row r="282" spans="1:9">
      <c r="A282" s="3"/>
      <c r="B282" s="3"/>
      <c r="C282" s="4"/>
      <c r="D282" s="4"/>
      <c r="E282" s="20" t="str">
        <f t="shared" si="8"/>
        <v xml:space="preserve"> </v>
      </c>
      <c r="F282" s="10" t="str">
        <f>IF(COUNTIF('Equipment Factors'!$F$2:$F$41,Equipment!E282),"Yes","No")</f>
        <v>No</v>
      </c>
      <c r="G282" s="3"/>
      <c r="H282" s="6" t="e">
        <f>VLOOKUP(E282,'Equipment Factors'!$F$2:$J$41,5,FALSE)*G282</f>
        <v>#N/A</v>
      </c>
      <c r="I282" s="6" t="e">
        <f t="shared" si="9"/>
        <v>#N/A</v>
      </c>
    </row>
    <row r="283" spans="1:9">
      <c r="A283" s="3"/>
      <c r="B283" s="3"/>
      <c r="C283" s="4"/>
      <c r="D283" s="4"/>
      <c r="E283" s="20" t="str">
        <f t="shared" si="8"/>
        <v xml:space="preserve"> </v>
      </c>
      <c r="F283" s="10" t="str">
        <f>IF(COUNTIF('Equipment Factors'!$F$2:$F$41,Equipment!E283),"Yes","No")</f>
        <v>No</v>
      </c>
      <c r="G283" s="3"/>
      <c r="H283" s="6" t="e">
        <f>VLOOKUP(E283,'Equipment Factors'!$F$2:$J$41,5,FALSE)*G283</f>
        <v>#N/A</v>
      </c>
      <c r="I283" s="6" t="e">
        <f t="shared" si="9"/>
        <v>#N/A</v>
      </c>
    </row>
    <row r="284" spans="1:9">
      <c r="A284" s="3"/>
      <c r="B284" s="3"/>
      <c r="C284" s="4"/>
      <c r="D284" s="4"/>
      <c r="E284" s="20" t="str">
        <f t="shared" si="8"/>
        <v xml:space="preserve"> </v>
      </c>
      <c r="F284" s="10" t="str">
        <f>IF(COUNTIF('Equipment Factors'!$F$2:$F$41,Equipment!E284),"Yes","No")</f>
        <v>No</v>
      </c>
      <c r="G284" s="3"/>
      <c r="H284" s="6" t="e">
        <f>VLOOKUP(E284,'Equipment Factors'!$F$2:$J$41,5,FALSE)*G284</f>
        <v>#N/A</v>
      </c>
      <c r="I284" s="6" t="e">
        <f t="shared" si="9"/>
        <v>#N/A</v>
      </c>
    </row>
    <row r="285" spans="1:9">
      <c r="A285" s="3"/>
      <c r="B285" s="3"/>
      <c r="C285" s="4"/>
      <c r="D285" s="4"/>
      <c r="E285" s="20" t="str">
        <f t="shared" si="8"/>
        <v xml:space="preserve"> </v>
      </c>
      <c r="F285" s="10" t="str">
        <f>IF(COUNTIF('Equipment Factors'!$F$2:$F$41,Equipment!E285),"Yes","No")</f>
        <v>No</v>
      </c>
      <c r="G285" s="3"/>
      <c r="H285" s="6" t="e">
        <f>VLOOKUP(E285,'Equipment Factors'!$F$2:$J$41,5,FALSE)*G285</f>
        <v>#N/A</v>
      </c>
      <c r="I285" s="6" t="e">
        <f t="shared" si="9"/>
        <v>#N/A</v>
      </c>
    </row>
    <row r="286" spans="1:9">
      <c r="A286" s="3"/>
      <c r="B286" s="3"/>
      <c r="C286" s="4"/>
      <c r="D286" s="4"/>
      <c r="E286" s="20" t="str">
        <f t="shared" si="8"/>
        <v xml:space="preserve"> </v>
      </c>
      <c r="F286" s="10" t="str">
        <f>IF(COUNTIF('Equipment Factors'!$F$2:$F$41,Equipment!E286),"Yes","No")</f>
        <v>No</v>
      </c>
      <c r="G286" s="3"/>
      <c r="H286" s="6" t="e">
        <f>VLOOKUP(E286,'Equipment Factors'!$F$2:$J$41,5,FALSE)*G286</f>
        <v>#N/A</v>
      </c>
      <c r="I286" s="6" t="e">
        <f t="shared" si="9"/>
        <v>#N/A</v>
      </c>
    </row>
    <row r="287" spans="1:9">
      <c r="A287" s="3"/>
      <c r="B287" s="3"/>
      <c r="C287" s="4"/>
      <c r="D287" s="4"/>
      <c r="E287" s="20" t="str">
        <f t="shared" si="8"/>
        <v xml:space="preserve"> </v>
      </c>
      <c r="F287" s="10" t="str">
        <f>IF(COUNTIF('Equipment Factors'!$F$2:$F$41,Equipment!E287),"Yes","No")</f>
        <v>No</v>
      </c>
      <c r="G287" s="3"/>
      <c r="H287" s="6" t="e">
        <f>VLOOKUP(E287,'Equipment Factors'!$F$2:$J$41,5,FALSE)*G287</f>
        <v>#N/A</v>
      </c>
      <c r="I287" s="6" t="e">
        <f t="shared" si="9"/>
        <v>#N/A</v>
      </c>
    </row>
    <row r="288" spans="1:9">
      <c r="A288" s="3"/>
      <c r="B288" s="3"/>
      <c r="C288" s="4"/>
      <c r="D288" s="4"/>
      <c r="E288" s="20" t="str">
        <f t="shared" si="8"/>
        <v xml:space="preserve"> </v>
      </c>
      <c r="F288" s="10" t="str">
        <f>IF(COUNTIF('Equipment Factors'!$F$2:$F$41,Equipment!E288),"Yes","No")</f>
        <v>No</v>
      </c>
      <c r="G288" s="3"/>
      <c r="H288" s="6" t="e">
        <f>VLOOKUP(E288,'Equipment Factors'!$F$2:$J$41,5,FALSE)*G288</f>
        <v>#N/A</v>
      </c>
      <c r="I288" s="6" t="e">
        <f t="shared" si="9"/>
        <v>#N/A</v>
      </c>
    </row>
    <row r="289" spans="1:9">
      <c r="A289" s="3"/>
      <c r="B289" s="3"/>
      <c r="C289" s="4"/>
      <c r="D289" s="4"/>
      <c r="E289" s="20" t="str">
        <f t="shared" si="8"/>
        <v xml:space="preserve"> </v>
      </c>
      <c r="F289" s="10" t="str">
        <f>IF(COUNTIF('Equipment Factors'!$F$2:$F$41,Equipment!E289),"Yes","No")</f>
        <v>No</v>
      </c>
      <c r="G289" s="3"/>
      <c r="H289" s="6" t="e">
        <f>VLOOKUP(E289,'Equipment Factors'!$F$2:$J$41,5,FALSE)*G289</f>
        <v>#N/A</v>
      </c>
      <c r="I289" s="6" t="e">
        <f t="shared" si="9"/>
        <v>#N/A</v>
      </c>
    </row>
    <row r="290" spans="1:9">
      <c r="A290" s="3"/>
      <c r="B290" s="3"/>
      <c r="C290" s="4"/>
      <c r="D290" s="4"/>
      <c r="E290" s="20" t="str">
        <f t="shared" si="8"/>
        <v xml:space="preserve"> </v>
      </c>
      <c r="F290" s="10" t="str">
        <f>IF(COUNTIF('Equipment Factors'!$F$2:$F$41,Equipment!E290),"Yes","No")</f>
        <v>No</v>
      </c>
      <c r="G290" s="3"/>
      <c r="H290" s="6" t="e">
        <f>VLOOKUP(E290,'Equipment Factors'!$F$2:$J$41,5,FALSE)*G290</f>
        <v>#N/A</v>
      </c>
      <c r="I290" s="6" t="e">
        <f t="shared" si="9"/>
        <v>#N/A</v>
      </c>
    </row>
    <row r="291" spans="1:9">
      <c r="A291" s="3"/>
      <c r="B291" s="3"/>
      <c r="C291" s="4"/>
      <c r="D291" s="4"/>
      <c r="E291" s="20" t="str">
        <f t="shared" si="8"/>
        <v xml:space="preserve"> </v>
      </c>
      <c r="F291" s="10" t="str">
        <f>IF(COUNTIF('Equipment Factors'!$F$2:$F$41,Equipment!E291),"Yes","No")</f>
        <v>No</v>
      </c>
      <c r="G291" s="3"/>
      <c r="H291" s="6" t="e">
        <f>VLOOKUP(E291,'Equipment Factors'!$F$2:$J$41,5,FALSE)*G291</f>
        <v>#N/A</v>
      </c>
      <c r="I291" s="6" t="e">
        <f t="shared" si="9"/>
        <v>#N/A</v>
      </c>
    </row>
    <row r="292" spans="1:9">
      <c r="A292" s="3"/>
      <c r="B292" s="3"/>
      <c r="C292" s="4"/>
      <c r="D292" s="4"/>
      <c r="E292" s="20" t="str">
        <f t="shared" si="8"/>
        <v xml:space="preserve"> </v>
      </c>
      <c r="F292" s="10" t="str">
        <f>IF(COUNTIF('Equipment Factors'!$F$2:$F$41,Equipment!E292),"Yes","No")</f>
        <v>No</v>
      </c>
      <c r="G292" s="3"/>
      <c r="H292" s="6" t="e">
        <f>VLOOKUP(E292,'Equipment Factors'!$F$2:$J$41,5,FALSE)*G292</f>
        <v>#N/A</v>
      </c>
      <c r="I292" s="6" t="e">
        <f t="shared" si="9"/>
        <v>#N/A</v>
      </c>
    </row>
    <row r="293" spans="1:9">
      <c r="A293" s="3"/>
      <c r="B293" s="3"/>
      <c r="C293" s="4"/>
      <c r="D293" s="4"/>
      <c r="E293" s="20" t="str">
        <f t="shared" si="8"/>
        <v xml:space="preserve"> </v>
      </c>
      <c r="F293" s="10" t="str">
        <f>IF(COUNTIF('Equipment Factors'!$F$2:$F$41,Equipment!E293),"Yes","No")</f>
        <v>No</v>
      </c>
      <c r="G293" s="3"/>
      <c r="H293" s="6" t="e">
        <f>VLOOKUP(E293,'Equipment Factors'!$F$2:$J$41,5,FALSE)*G293</f>
        <v>#N/A</v>
      </c>
      <c r="I293" s="6" t="e">
        <f t="shared" si="9"/>
        <v>#N/A</v>
      </c>
    </row>
    <row r="294" spans="1:9">
      <c r="A294" s="3"/>
      <c r="B294" s="3"/>
      <c r="C294" s="4"/>
      <c r="D294" s="4"/>
      <c r="E294" s="20" t="str">
        <f t="shared" si="8"/>
        <v xml:space="preserve"> </v>
      </c>
      <c r="F294" s="10" t="str">
        <f>IF(COUNTIF('Equipment Factors'!$F$2:$F$41,Equipment!E294),"Yes","No")</f>
        <v>No</v>
      </c>
      <c r="G294" s="3"/>
      <c r="H294" s="6" t="e">
        <f>VLOOKUP(E294,'Equipment Factors'!$F$2:$J$41,5,FALSE)*G294</f>
        <v>#N/A</v>
      </c>
      <c r="I294" s="6" t="e">
        <f t="shared" si="9"/>
        <v>#N/A</v>
      </c>
    </row>
    <row r="295" spans="1:9">
      <c r="A295" s="3"/>
      <c r="B295" s="3"/>
      <c r="C295" s="4"/>
      <c r="D295" s="4"/>
      <c r="E295" s="20" t="str">
        <f t="shared" si="8"/>
        <v xml:space="preserve"> </v>
      </c>
      <c r="F295" s="10" t="str">
        <f>IF(COUNTIF('Equipment Factors'!$F$2:$F$41,Equipment!E295),"Yes","No")</f>
        <v>No</v>
      </c>
      <c r="G295" s="3"/>
      <c r="H295" s="6" t="e">
        <f>VLOOKUP(E295,'Equipment Factors'!$F$2:$J$41,5,FALSE)*G295</f>
        <v>#N/A</v>
      </c>
      <c r="I295" s="6" t="e">
        <f t="shared" si="9"/>
        <v>#N/A</v>
      </c>
    </row>
    <row r="296" spans="1:9">
      <c r="A296" s="3"/>
      <c r="B296" s="3"/>
      <c r="C296" s="4"/>
      <c r="D296" s="4"/>
      <c r="E296" s="20" t="str">
        <f t="shared" si="8"/>
        <v xml:space="preserve"> </v>
      </c>
      <c r="F296" s="10" t="str">
        <f>IF(COUNTIF('Equipment Factors'!$F$2:$F$41,Equipment!E296),"Yes","No")</f>
        <v>No</v>
      </c>
      <c r="G296" s="3"/>
      <c r="H296" s="6" t="e">
        <f>VLOOKUP(E296,'Equipment Factors'!$F$2:$J$41,5,FALSE)*G296</f>
        <v>#N/A</v>
      </c>
      <c r="I296" s="6" t="e">
        <f t="shared" si="9"/>
        <v>#N/A</v>
      </c>
    </row>
    <row r="297" spans="1:9">
      <c r="A297" s="3"/>
      <c r="B297" s="3"/>
      <c r="C297" s="4"/>
      <c r="D297" s="4"/>
      <c r="E297" s="20" t="str">
        <f t="shared" si="8"/>
        <v xml:space="preserve"> </v>
      </c>
      <c r="F297" s="10" t="str">
        <f>IF(COUNTIF('Equipment Factors'!$F$2:$F$41,Equipment!E297),"Yes","No")</f>
        <v>No</v>
      </c>
      <c r="G297" s="3"/>
      <c r="H297" s="6" t="e">
        <f>VLOOKUP(E297,'Equipment Factors'!$F$2:$J$41,5,FALSE)*G297</f>
        <v>#N/A</v>
      </c>
      <c r="I297" s="6" t="e">
        <f t="shared" si="9"/>
        <v>#N/A</v>
      </c>
    </row>
    <row r="298" spans="1:9">
      <c r="A298" s="3"/>
      <c r="B298" s="3"/>
      <c r="C298" s="4"/>
      <c r="D298" s="4"/>
      <c r="E298" s="20" t="str">
        <f t="shared" si="8"/>
        <v xml:space="preserve"> </v>
      </c>
      <c r="F298" s="10" t="str">
        <f>IF(COUNTIF('Equipment Factors'!$F$2:$F$41,Equipment!E298),"Yes","No")</f>
        <v>No</v>
      </c>
      <c r="G298" s="3"/>
      <c r="H298" s="6" t="e">
        <f>VLOOKUP(E298,'Equipment Factors'!$F$2:$J$41,5,FALSE)*G298</f>
        <v>#N/A</v>
      </c>
      <c r="I298" s="6" t="e">
        <f t="shared" si="9"/>
        <v>#N/A</v>
      </c>
    </row>
    <row r="299" spans="1:9">
      <c r="A299" s="3"/>
      <c r="B299" s="3"/>
      <c r="C299" s="4"/>
      <c r="D299" s="4"/>
      <c r="E299" s="20" t="str">
        <f t="shared" si="8"/>
        <v xml:space="preserve"> </v>
      </c>
      <c r="F299" s="10" t="str">
        <f>IF(COUNTIF('Equipment Factors'!$F$2:$F$41,Equipment!E299),"Yes","No")</f>
        <v>No</v>
      </c>
      <c r="G299" s="3"/>
      <c r="H299" s="6" t="e">
        <f>VLOOKUP(E299,'Equipment Factors'!$F$2:$J$41,5,FALSE)*G299</f>
        <v>#N/A</v>
      </c>
      <c r="I299" s="6" t="e">
        <f t="shared" si="9"/>
        <v>#N/A</v>
      </c>
    </row>
    <row r="300" spans="1:9">
      <c r="A300" s="3"/>
      <c r="B300" s="3"/>
      <c r="C300" s="4"/>
      <c r="D300" s="4"/>
      <c r="E300" s="20" t="str">
        <f t="shared" si="8"/>
        <v xml:space="preserve"> </v>
      </c>
      <c r="F300" s="10" t="str">
        <f>IF(COUNTIF('Equipment Factors'!$F$2:$F$41,Equipment!E300),"Yes","No")</f>
        <v>No</v>
      </c>
      <c r="G300" s="3"/>
      <c r="H300" s="6" t="e">
        <f>VLOOKUP(E300,'Equipment Factors'!$F$2:$J$41,5,FALSE)*G300</f>
        <v>#N/A</v>
      </c>
      <c r="I300" s="6" t="e">
        <f t="shared" si="9"/>
        <v>#N/A</v>
      </c>
    </row>
    <row r="301" spans="1:9">
      <c r="A301" s="3"/>
      <c r="B301" s="3"/>
      <c r="C301" s="4"/>
      <c r="D301" s="4"/>
      <c r="E301" s="20" t="str">
        <f t="shared" si="8"/>
        <v xml:space="preserve"> </v>
      </c>
      <c r="F301" s="10" t="str">
        <f>IF(COUNTIF('Equipment Factors'!$F$2:$F$41,Equipment!E301),"Yes","No")</f>
        <v>No</v>
      </c>
      <c r="G301" s="3"/>
      <c r="H301" s="6" t="e">
        <f>VLOOKUP(E301,'Equipment Factors'!$F$2:$J$41,5,FALSE)*G301</f>
        <v>#N/A</v>
      </c>
      <c r="I301" s="6" t="e">
        <f t="shared" si="9"/>
        <v>#N/A</v>
      </c>
    </row>
    <row r="302" spans="1:9">
      <c r="A302" s="3"/>
      <c r="B302" s="3"/>
      <c r="C302" s="4"/>
      <c r="D302" s="4"/>
      <c r="E302" s="20" t="str">
        <f t="shared" si="8"/>
        <v xml:space="preserve"> </v>
      </c>
      <c r="F302" s="10" t="str">
        <f>IF(COUNTIF('Equipment Factors'!$F$2:$F$41,Equipment!E302),"Yes","No")</f>
        <v>No</v>
      </c>
      <c r="G302" s="3"/>
      <c r="H302" s="6" t="e">
        <f>VLOOKUP(E302,'Equipment Factors'!$F$2:$J$41,5,FALSE)*G302</f>
        <v>#N/A</v>
      </c>
      <c r="I302" s="6" t="e">
        <f t="shared" si="9"/>
        <v>#N/A</v>
      </c>
    </row>
    <row r="303" spans="1:9">
      <c r="A303" s="3"/>
      <c r="B303" s="3"/>
      <c r="C303" s="4"/>
      <c r="D303" s="4"/>
      <c r="E303" s="20" t="str">
        <f t="shared" si="8"/>
        <v xml:space="preserve"> </v>
      </c>
      <c r="F303" s="10" t="str">
        <f>IF(COUNTIF('Equipment Factors'!$F$2:$F$41,Equipment!E303),"Yes","No")</f>
        <v>No</v>
      </c>
      <c r="G303" s="3"/>
      <c r="H303" s="6" t="e">
        <f>VLOOKUP(E303,'Equipment Factors'!$F$2:$J$41,5,FALSE)*G303</f>
        <v>#N/A</v>
      </c>
      <c r="I303" s="6" t="e">
        <f t="shared" si="9"/>
        <v>#N/A</v>
      </c>
    </row>
    <row r="304" spans="1:9">
      <c r="A304" s="3"/>
      <c r="B304" s="3"/>
      <c r="C304" s="4"/>
      <c r="D304" s="4"/>
      <c r="E304" s="20" t="str">
        <f t="shared" si="8"/>
        <v xml:space="preserve"> </v>
      </c>
      <c r="F304" s="10" t="str">
        <f>IF(COUNTIF('Equipment Factors'!$F$2:$F$41,Equipment!E304),"Yes","No")</f>
        <v>No</v>
      </c>
      <c r="G304" s="3"/>
      <c r="H304" s="6" t="e">
        <f>VLOOKUP(E304,'Equipment Factors'!$F$2:$J$41,5,FALSE)*G304</f>
        <v>#N/A</v>
      </c>
      <c r="I304" s="6" t="e">
        <f t="shared" si="9"/>
        <v>#N/A</v>
      </c>
    </row>
    <row r="305" spans="1:9">
      <c r="A305" s="3"/>
      <c r="B305" s="3"/>
      <c r="C305" s="4"/>
      <c r="D305" s="4"/>
      <c r="E305" s="20" t="str">
        <f t="shared" si="8"/>
        <v xml:space="preserve"> </v>
      </c>
      <c r="F305" s="10" t="str">
        <f>IF(COUNTIF('Equipment Factors'!$F$2:$F$41,Equipment!E305),"Yes","No")</f>
        <v>No</v>
      </c>
      <c r="G305" s="3"/>
      <c r="H305" s="6" t="e">
        <f>VLOOKUP(E305,'Equipment Factors'!$F$2:$J$41,5,FALSE)*G305</f>
        <v>#N/A</v>
      </c>
      <c r="I305" s="6" t="e">
        <f t="shared" si="9"/>
        <v>#N/A</v>
      </c>
    </row>
    <row r="306" spans="1:9">
      <c r="A306" s="3"/>
      <c r="B306" s="3"/>
      <c r="C306" s="4"/>
      <c r="D306" s="4"/>
      <c r="E306" s="20" t="str">
        <f t="shared" si="8"/>
        <v xml:space="preserve"> </v>
      </c>
      <c r="F306" s="10" t="str">
        <f>IF(COUNTIF('Equipment Factors'!$F$2:$F$41,Equipment!E306),"Yes","No")</f>
        <v>No</v>
      </c>
      <c r="G306" s="3"/>
      <c r="H306" s="6" t="e">
        <f>VLOOKUP(E306,'Equipment Factors'!$F$2:$J$41,5,FALSE)*G306</f>
        <v>#N/A</v>
      </c>
      <c r="I306" s="6" t="e">
        <f t="shared" si="9"/>
        <v>#N/A</v>
      </c>
    </row>
    <row r="307" spans="1:9">
      <c r="A307" s="3"/>
      <c r="B307" s="3"/>
      <c r="C307" s="4"/>
      <c r="D307" s="4"/>
      <c r="E307" s="20" t="str">
        <f t="shared" si="8"/>
        <v xml:space="preserve"> </v>
      </c>
      <c r="F307" s="10" t="str">
        <f>IF(COUNTIF('Equipment Factors'!$F$2:$F$41,Equipment!E307),"Yes","No")</f>
        <v>No</v>
      </c>
      <c r="G307" s="3"/>
      <c r="H307" s="6" t="e">
        <f>VLOOKUP(E307,'Equipment Factors'!$F$2:$J$41,5,FALSE)*G307</f>
        <v>#N/A</v>
      </c>
      <c r="I307" s="6" t="e">
        <f t="shared" si="9"/>
        <v>#N/A</v>
      </c>
    </row>
    <row r="308" spans="1:9">
      <c r="A308" s="3"/>
      <c r="B308" s="3"/>
      <c r="C308" s="4"/>
      <c r="D308" s="4"/>
      <c r="E308" s="20" t="str">
        <f t="shared" si="8"/>
        <v xml:space="preserve"> </v>
      </c>
      <c r="F308" s="10" t="str">
        <f>IF(COUNTIF('Equipment Factors'!$F$2:$F$41,Equipment!E308),"Yes","No")</f>
        <v>No</v>
      </c>
      <c r="G308" s="3"/>
      <c r="H308" s="6" t="e">
        <f>VLOOKUP(E308,'Equipment Factors'!$F$2:$J$41,5,FALSE)*G308</f>
        <v>#N/A</v>
      </c>
      <c r="I308" s="6" t="e">
        <f t="shared" si="9"/>
        <v>#N/A</v>
      </c>
    </row>
    <row r="309" spans="1:9">
      <c r="A309" s="3"/>
      <c r="B309" s="3"/>
      <c r="C309" s="4"/>
      <c r="D309" s="4"/>
      <c r="E309" s="20" t="str">
        <f t="shared" si="8"/>
        <v xml:space="preserve"> </v>
      </c>
      <c r="F309" s="10" t="str">
        <f>IF(COUNTIF('Equipment Factors'!$F$2:$F$41,Equipment!E309),"Yes","No")</f>
        <v>No</v>
      </c>
      <c r="G309" s="3"/>
      <c r="H309" s="6" t="e">
        <f>VLOOKUP(E309,'Equipment Factors'!$F$2:$J$41,5,FALSE)*G309</f>
        <v>#N/A</v>
      </c>
      <c r="I309" s="6" t="e">
        <f t="shared" si="9"/>
        <v>#N/A</v>
      </c>
    </row>
    <row r="310" spans="1:9">
      <c r="A310" s="3"/>
      <c r="B310" s="3"/>
      <c r="C310" s="4"/>
      <c r="D310" s="4"/>
      <c r="E310" s="20" t="str">
        <f t="shared" si="8"/>
        <v xml:space="preserve"> </v>
      </c>
      <c r="F310" s="10" t="str">
        <f>IF(COUNTIF('Equipment Factors'!$F$2:$F$41,Equipment!E310),"Yes","No")</f>
        <v>No</v>
      </c>
      <c r="G310" s="3"/>
      <c r="H310" s="6" t="e">
        <f>VLOOKUP(E310,'Equipment Factors'!$F$2:$J$41,5,FALSE)*G310</f>
        <v>#N/A</v>
      </c>
      <c r="I310" s="6" t="e">
        <f t="shared" si="9"/>
        <v>#N/A</v>
      </c>
    </row>
    <row r="311" spans="1:9">
      <c r="A311" s="3"/>
      <c r="B311" s="3"/>
      <c r="C311" s="4"/>
      <c r="D311" s="4"/>
      <c r="E311" s="20" t="str">
        <f t="shared" si="8"/>
        <v xml:space="preserve"> </v>
      </c>
      <c r="F311" s="10" t="str">
        <f>IF(COUNTIF('Equipment Factors'!$F$2:$F$41,Equipment!E311),"Yes","No")</f>
        <v>No</v>
      </c>
      <c r="G311" s="3"/>
      <c r="H311" s="6" t="e">
        <f>VLOOKUP(E311,'Equipment Factors'!$F$2:$J$41,5,FALSE)*G311</f>
        <v>#N/A</v>
      </c>
      <c r="I311" s="6" t="e">
        <f t="shared" si="9"/>
        <v>#N/A</v>
      </c>
    </row>
    <row r="312" spans="1:9">
      <c r="A312" s="3"/>
      <c r="B312" s="3"/>
      <c r="C312" s="4"/>
      <c r="D312" s="4"/>
      <c r="E312" s="20" t="str">
        <f t="shared" si="8"/>
        <v xml:space="preserve"> </v>
      </c>
      <c r="F312" s="10" t="str">
        <f>IF(COUNTIF('Equipment Factors'!$F$2:$F$41,Equipment!E312),"Yes","No")</f>
        <v>No</v>
      </c>
      <c r="G312" s="3"/>
      <c r="H312" s="6" t="e">
        <f>VLOOKUP(E312,'Equipment Factors'!$F$2:$J$41,5,FALSE)*G312</f>
        <v>#N/A</v>
      </c>
      <c r="I312" s="6" t="e">
        <f t="shared" si="9"/>
        <v>#N/A</v>
      </c>
    </row>
    <row r="313" spans="1:9">
      <c r="A313" s="3"/>
      <c r="B313" s="3"/>
      <c r="C313" s="4"/>
      <c r="D313" s="4"/>
      <c r="E313" s="20" t="str">
        <f t="shared" si="8"/>
        <v xml:space="preserve"> </v>
      </c>
      <c r="F313" s="10" t="str">
        <f>IF(COUNTIF('Equipment Factors'!$F$2:$F$41,Equipment!E313),"Yes","No")</f>
        <v>No</v>
      </c>
      <c r="G313" s="3"/>
      <c r="H313" s="6" t="e">
        <f>VLOOKUP(E313,'Equipment Factors'!$F$2:$J$41,5,FALSE)*G313</f>
        <v>#N/A</v>
      </c>
      <c r="I313" s="6" t="e">
        <f t="shared" si="9"/>
        <v>#N/A</v>
      </c>
    </row>
    <row r="314" spans="1:9">
      <c r="A314" s="3"/>
      <c r="B314" s="3"/>
      <c r="C314" s="4"/>
      <c r="D314" s="4"/>
      <c r="E314" s="20" t="str">
        <f t="shared" si="8"/>
        <v xml:space="preserve"> </v>
      </c>
      <c r="F314" s="10" t="str">
        <f>IF(COUNTIF('Equipment Factors'!$F$2:$F$41,Equipment!E314),"Yes","No")</f>
        <v>No</v>
      </c>
      <c r="G314" s="3"/>
      <c r="H314" s="6" t="e">
        <f>VLOOKUP(E314,'Equipment Factors'!$F$2:$J$41,5,FALSE)*G314</f>
        <v>#N/A</v>
      </c>
      <c r="I314" s="6" t="e">
        <f t="shared" si="9"/>
        <v>#N/A</v>
      </c>
    </row>
    <row r="315" spans="1:9">
      <c r="A315" s="3"/>
      <c r="B315" s="3"/>
      <c r="C315" s="4"/>
      <c r="D315" s="4"/>
      <c r="E315" s="20" t="str">
        <f t="shared" si="8"/>
        <v xml:space="preserve"> </v>
      </c>
      <c r="F315" s="10" t="str">
        <f>IF(COUNTIF('Equipment Factors'!$F$2:$F$41,Equipment!E315),"Yes","No")</f>
        <v>No</v>
      </c>
      <c r="G315" s="3"/>
      <c r="H315" s="6" t="e">
        <f>VLOOKUP(E315,'Equipment Factors'!$F$2:$J$41,5,FALSE)*G315</f>
        <v>#N/A</v>
      </c>
      <c r="I315" s="6" t="e">
        <f t="shared" si="9"/>
        <v>#N/A</v>
      </c>
    </row>
    <row r="316" spans="1:9">
      <c r="A316" s="3"/>
      <c r="B316" s="3"/>
      <c r="C316" s="4"/>
      <c r="D316" s="4"/>
      <c r="E316" s="20" t="str">
        <f t="shared" si="8"/>
        <v xml:space="preserve"> </v>
      </c>
      <c r="F316" s="10" t="str">
        <f>IF(COUNTIF('Equipment Factors'!$F$2:$F$41,Equipment!E316),"Yes","No")</f>
        <v>No</v>
      </c>
      <c r="G316" s="3"/>
      <c r="H316" s="6" t="e">
        <f>VLOOKUP(E316,'Equipment Factors'!$F$2:$J$41,5,FALSE)*G316</f>
        <v>#N/A</v>
      </c>
      <c r="I316" s="6" t="e">
        <f t="shared" si="9"/>
        <v>#N/A</v>
      </c>
    </row>
    <row r="317" spans="1:9">
      <c r="A317" s="3"/>
      <c r="B317" s="3"/>
      <c r="C317" s="4"/>
      <c r="D317" s="4"/>
      <c r="E317" s="20" t="str">
        <f t="shared" si="8"/>
        <v xml:space="preserve"> </v>
      </c>
      <c r="F317" s="10" t="str">
        <f>IF(COUNTIF('Equipment Factors'!$F$2:$F$41,Equipment!E317),"Yes","No")</f>
        <v>No</v>
      </c>
      <c r="G317" s="3"/>
      <c r="H317" s="6" t="e">
        <f>VLOOKUP(E317,'Equipment Factors'!$F$2:$J$41,5,FALSE)*G317</f>
        <v>#N/A</v>
      </c>
      <c r="I317" s="6" t="e">
        <f t="shared" si="9"/>
        <v>#N/A</v>
      </c>
    </row>
    <row r="318" spans="1:9">
      <c r="A318" s="3"/>
      <c r="B318" s="3"/>
      <c r="C318" s="4"/>
      <c r="D318" s="4"/>
      <c r="E318" s="20" t="str">
        <f t="shared" si="8"/>
        <v xml:space="preserve"> </v>
      </c>
      <c r="F318" s="10" t="str">
        <f>IF(COUNTIF('Equipment Factors'!$F$2:$F$41,Equipment!E318),"Yes","No")</f>
        <v>No</v>
      </c>
      <c r="G318" s="3"/>
      <c r="H318" s="6" t="e">
        <f>VLOOKUP(E318,'Equipment Factors'!$F$2:$J$41,5,FALSE)*G318</f>
        <v>#N/A</v>
      </c>
      <c r="I318" s="6" t="e">
        <f t="shared" si="9"/>
        <v>#N/A</v>
      </c>
    </row>
    <row r="319" spans="1:9">
      <c r="A319" s="3"/>
      <c r="B319" s="3"/>
      <c r="C319" s="4"/>
      <c r="D319" s="4"/>
      <c r="E319" s="20" t="str">
        <f t="shared" si="8"/>
        <v xml:space="preserve"> </v>
      </c>
      <c r="F319" s="10" t="str">
        <f>IF(COUNTIF('Equipment Factors'!$F$2:$F$41,Equipment!E319),"Yes","No")</f>
        <v>No</v>
      </c>
      <c r="G319" s="3"/>
      <c r="H319" s="6" t="e">
        <f>VLOOKUP(E319,'Equipment Factors'!$F$2:$J$41,5,FALSE)*G319</f>
        <v>#N/A</v>
      </c>
      <c r="I319" s="6" t="e">
        <f t="shared" si="9"/>
        <v>#N/A</v>
      </c>
    </row>
    <row r="320" spans="1:9">
      <c r="A320" s="3"/>
      <c r="B320" s="3"/>
      <c r="C320" s="4"/>
      <c r="D320" s="4"/>
      <c r="E320" s="20" t="str">
        <f t="shared" si="8"/>
        <v xml:space="preserve"> </v>
      </c>
      <c r="F320" s="10" t="str">
        <f>IF(COUNTIF('Equipment Factors'!$F$2:$F$41,Equipment!E320),"Yes","No")</f>
        <v>No</v>
      </c>
      <c r="G320" s="3"/>
      <c r="H320" s="6" t="e">
        <f>VLOOKUP(E320,'Equipment Factors'!$F$2:$J$41,5,FALSE)*G320</f>
        <v>#N/A</v>
      </c>
      <c r="I320" s="6" t="e">
        <f t="shared" si="9"/>
        <v>#N/A</v>
      </c>
    </row>
    <row r="321" spans="1:9">
      <c r="A321" s="3"/>
      <c r="B321" s="3"/>
      <c r="C321" s="4"/>
      <c r="D321" s="4"/>
      <c r="E321" s="20" t="str">
        <f t="shared" si="8"/>
        <v xml:space="preserve"> </v>
      </c>
      <c r="F321" s="10" t="str">
        <f>IF(COUNTIF('Equipment Factors'!$F$2:$F$41,Equipment!E321),"Yes","No")</f>
        <v>No</v>
      </c>
      <c r="G321" s="3"/>
      <c r="H321" s="6" t="e">
        <f>VLOOKUP(E321,'Equipment Factors'!$F$2:$J$41,5,FALSE)*G321</f>
        <v>#N/A</v>
      </c>
      <c r="I321" s="6" t="e">
        <f t="shared" si="9"/>
        <v>#N/A</v>
      </c>
    </row>
    <row r="322" spans="1:9">
      <c r="A322" s="3"/>
      <c r="B322" s="3"/>
      <c r="C322" s="4"/>
      <c r="D322" s="4"/>
      <c r="E322" s="20" t="str">
        <f t="shared" si="8"/>
        <v xml:space="preserve"> </v>
      </c>
      <c r="F322" s="10" t="str">
        <f>IF(COUNTIF('Equipment Factors'!$F$2:$F$41,Equipment!E322),"Yes","No")</f>
        <v>No</v>
      </c>
      <c r="G322" s="3"/>
      <c r="H322" s="6" t="e">
        <f>VLOOKUP(E322,'Equipment Factors'!$F$2:$J$41,5,FALSE)*G322</f>
        <v>#N/A</v>
      </c>
      <c r="I322" s="6" t="e">
        <f t="shared" si="9"/>
        <v>#N/A</v>
      </c>
    </row>
    <row r="323" spans="1:9">
      <c r="A323" s="3"/>
      <c r="B323" s="3"/>
      <c r="C323" s="4"/>
      <c r="D323" s="4"/>
      <c r="E323" s="20" t="str">
        <f t="shared" ref="E323:E386" si="10">C323&amp;" "&amp;D323</f>
        <v xml:space="preserve"> </v>
      </c>
      <c r="F323" s="10" t="str">
        <f>IF(COUNTIF('Equipment Factors'!$F$2:$F$41,Equipment!E323),"Yes","No")</f>
        <v>No</v>
      </c>
      <c r="G323" s="3"/>
      <c r="H323" s="6" t="e">
        <f>VLOOKUP(E323,'Equipment Factors'!$F$2:$J$41,5,FALSE)*G323</f>
        <v>#N/A</v>
      </c>
      <c r="I323" s="6" t="e">
        <f t="shared" ref="I323:I386" si="11">H323/1000</f>
        <v>#N/A</v>
      </c>
    </row>
    <row r="324" spans="1:9">
      <c r="A324" s="3"/>
      <c r="B324" s="3"/>
      <c r="C324" s="4"/>
      <c r="D324" s="4"/>
      <c r="E324" s="20" t="str">
        <f t="shared" si="10"/>
        <v xml:space="preserve"> </v>
      </c>
      <c r="F324" s="10" t="str">
        <f>IF(COUNTIF('Equipment Factors'!$F$2:$F$41,Equipment!E324),"Yes","No")</f>
        <v>No</v>
      </c>
      <c r="G324" s="3"/>
      <c r="H324" s="6" t="e">
        <f>VLOOKUP(E324,'Equipment Factors'!$F$2:$J$41,5,FALSE)*G324</f>
        <v>#N/A</v>
      </c>
      <c r="I324" s="6" t="e">
        <f t="shared" si="11"/>
        <v>#N/A</v>
      </c>
    </row>
    <row r="325" spans="1:9">
      <c r="A325" s="3"/>
      <c r="B325" s="3"/>
      <c r="C325" s="4"/>
      <c r="D325" s="4"/>
      <c r="E325" s="20" t="str">
        <f t="shared" si="10"/>
        <v xml:space="preserve"> </v>
      </c>
      <c r="F325" s="10" t="str">
        <f>IF(COUNTIF('Equipment Factors'!$F$2:$F$41,Equipment!E325),"Yes","No")</f>
        <v>No</v>
      </c>
      <c r="G325" s="3"/>
      <c r="H325" s="6" t="e">
        <f>VLOOKUP(E325,'Equipment Factors'!$F$2:$J$41,5,FALSE)*G325</f>
        <v>#N/A</v>
      </c>
      <c r="I325" s="6" t="e">
        <f t="shared" si="11"/>
        <v>#N/A</v>
      </c>
    </row>
    <row r="326" spans="1:9">
      <c r="A326" s="3"/>
      <c r="B326" s="3"/>
      <c r="C326" s="4"/>
      <c r="D326" s="4"/>
      <c r="E326" s="20" t="str">
        <f t="shared" si="10"/>
        <v xml:space="preserve"> </v>
      </c>
      <c r="F326" s="10" t="str">
        <f>IF(COUNTIF('Equipment Factors'!$F$2:$F$41,Equipment!E326),"Yes","No")</f>
        <v>No</v>
      </c>
      <c r="G326" s="3"/>
      <c r="H326" s="6" t="e">
        <f>VLOOKUP(E326,'Equipment Factors'!$F$2:$J$41,5,FALSE)*G326</f>
        <v>#N/A</v>
      </c>
      <c r="I326" s="6" t="e">
        <f t="shared" si="11"/>
        <v>#N/A</v>
      </c>
    </row>
    <row r="327" spans="1:9">
      <c r="A327" s="3"/>
      <c r="B327" s="3"/>
      <c r="C327" s="4"/>
      <c r="D327" s="4"/>
      <c r="E327" s="20" t="str">
        <f t="shared" si="10"/>
        <v xml:space="preserve"> </v>
      </c>
      <c r="F327" s="10" t="str">
        <f>IF(COUNTIF('Equipment Factors'!$F$2:$F$41,Equipment!E327),"Yes","No")</f>
        <v>No</v>
      </c>
      <c r="G327" s="3"/>
      <c r="H327" s="6" t="e">
        <f>VLOOKUP(E327,'Equipment Factors'!$F$2:$J$41,5,FALSE)*G327</f>
        <v>#N/A</v>
      </c>
      <c r="I327" s="6" t="e">
        <f t="shared" si="11"/>
        <v>#N/A</v>
      </c>
    </row>
    <row r="328" spans="1:9">
      <c r="A328" s="3"/>
      <c r="B328" s="3"/>
      <c r="C328" s="4"/>
      <c r="D328" s="4"/>
      <c r="E328" s="20" t="str">
        <f t="shared" si="10"/>
        <v xml:space="preserve"> </v>
      </c>
      <c r="F328" s="10" t="str">
        <f>IF(COUNTIF('Equipment Factors'!$F$2:$F$41,Equipment!E328),"Yes","No")</f>
        <v>No</v>
      </c>
      <c r="G328" s="3"/>
      <c r="H328" s="6" t="e">
        <f>VLOOKUP(E328,'Equipment Factors'!$F$2:$J$41,5,FALSE)*G328</f>
        <v>#N/A</v>
      </c>
      <c r="I328" s="6" t="e">
        <f t="shared" si="11"/>
        <v>#N/A</v>
      </c>
    </row>
    <row r="329" spans="1:9">
      <c r="A329" s="3"/>
      <c r="B329" s="3"/>
      <c r="C329" s="4"/>
      <c r="D329" s="4"/>
      <c r="E329" s="20" t="str">
        <f t="shared" si="10"/>
        <v xml:space="preserve"> </v>
      </c>
      <c r="F329" s="10" t="str">
        <f>IF(COUNTIF('Equipment Factors'!$F$2:$F$41,Equipment!E329),"Yes","No")</f>
        <v>No</v>
      </c>
      <c r="G329" s="3"/>
      <c r="H329" s="6" t="e">
        <f>VLOOKUP(E329,'Equipment Factors'!$F$2:$J$41,5,FALSE)*G329</f>
        <v>#N/A</v>
      </c>
      <c r="I329" s="6" t="e">
        <f t="shared" si="11"/>
        <v>#N/A</v>
      </c>
    </row>
    <row r="330" spans="1:9">
      <c r="A330" s="3"/>
      <c r="B330" s="3"/>
      <c r="C330" s="4"/>
      <c r="D330" s="4"/>
      <c r="E330" s="20" t="str">
        <f t="shared" si="10"/>
        <v xml:space="preserve"> </v>
      </c>
      <c r="F330" s="10" t="str">
        <f>IF(COUNTIF('Equipment Factors'!$F$2:$F$41,Equipment!E330),"Yes","No")</f>
        <v>No</v>
      </c>
      <c r="G330" s="3"/>
      <c r="H330" s="6" t="e">
        <f>VLOOKUP(E330,'Equipment Factors'!$F$2:$J$41,5,FALSE)*G330</f>
        <v>#N/A</v>
      </c>
      <c r="I330" s="6" t="e">
        <f t="shared" si="11"/>
        <v>#N/A</v>
      </c>
    </row>
    <row r="331" spans="1:9">
      <c r="A331" s="3"/>
      <c r="B331" s="3"/>
      <c r="C331" s="4"/>
      <c r="D331" s="4"/>
      <c r="E331" s="20" t="str">
        <f t="shared" si="10"/>
        <v xml:space="preserve"> </v>
      </c>
      <c r="F331" s="10" t="str">
        <f>IF(COUNTIF('Equipment Factors'!$F$2:$F$41,Equipment!E331),"Yes","No")</f>
        <v>No</v>
      </c>
      <c r="G331" s="3"/>
      <c r="H331" s="6" t="e">
        <f>VLOOKUP(E331,'Equipment Factors'!$F$2:$J$41,5,FALSE)*G331</f>
        <v>#N/A</v>
      </c>
      <c r="I331" s="6" t="e">
        <f t="shared" si="11"/>
        <v>#N/A</v>
      </c>
    </row>
    <row r="332" spans="1:9">
      <c r="A332" s="3"/>
      <c r="B332" s="3"/>
      <c r="C332" s="4"/>
      <c r="D332" s="4"/>
      <c r="E332" s="20" t="str">
        <f t="shared" si="10"/>
        <v xml:space="preserve"> </v>
      </c>
      <c r="F332" s="10" t="str">
        <f>IF(COUNTIF('Equipment Factors'!$F$2:$F$41,Equipment!E332),"Yes","No")</f>
        <v>No</v>
      </c>
      <c r="G332" s="3"/>
      <c r="H332" s="6" t="e">
        <f>VLOOKUP(E332,'Equipment Factors'!$F$2:$J$41,5,FALSE)*G332</f>
        <v>#N/A</v>
      </c>
      <c r="I332" s="6" t="e">
        <f t="shared" si="11"/>
        <v>#N/A</v>
      </c>
    </row>
    <row r="333" spans="1:9">
      <c r="A333" s="3"/>
      <c r="B333" s="3"/>
      <c r="C333" s="4"/>
      <c r="D333" s="4"/>
      <c r="E333" s="20" t="str">
        <f t="shared" si="10"/>
        <v xml:space="preserve"> </v>
      </c>
      <c r="F333" s="10" t="str">
        <f>IF(COUNTIF('Equipment Factors'!$F$2:$F$41,Equipment!E333),"Yes","No")</f>
        <v>No</v>
      </c>
      <c r="G333" s="3"/>
      <c r="H333" s="6" t="e">
        <f>VLOOKUP(E333,'Equipment Factors'!$F$2:$J$41,5,FALSE)*G333</f>
        <v>#N/A</v>
      </c>
      <c r="I333" s="6" t="e">
        <f t="shared" si="11"/>
        <v>#N/A</v>
      </c>
    </row>
    <row r="334" spans="1:9">
      <c r="A334" s="3"/>
      <c r="B334" s="3"/>
      <c r="C334" s="4"/>
      <c r="D334" s="4"/>
      <c r="E334" s="20" t="str">
        <f t="shared" si="10"/>
        <v xml:space="preserve"> </v>
      </c>
      <c r="F334" s="10" t="str">
        <f>IF(COUNTIF('Equipment Factors'!$F$2:$F$41,Equipment!E334),"Yes","No")</f>
        <v>No</v>
      </c>
      <c r="G334" s="3"/>
      <c r="H334" s="6" t="e">
        <f>VLOOKUP(E334,'Equipment Factors'!$F$2:$J$41,5,FALSE)*G334</f>
        <v>#N/A</v>
      </c>
      <c r="I334" s="6" t="e">
        <f t="shared" si="11"/>
        <v>#N/A</v>
      </c>
    </row>
    <row r="335" spans="1:9">
      <c r="A335" s="3"/>
      <c r="B335" s="3"/>
      <c r="C335" s="4"/>
      <c r="D335" s="4"/>
      <c r="E335" s="20" t="str">
        <f t="shared" si="10"/>
        <v xml:space="preserve"> </v>
      </c>
      <c r="F335" s="10" t="str">
        <f>IF(COUNTIF('Equipment Factors'!$F$2:$F$41,Equipment!E335),"Yes","No")</f>
        <v>No</v>
      </c>
      <c r="G335" s="3"/>
      <c r="H335" s="6" t="e">
        <f>VLOOKUP(E335,'Equipment Factors'!$F$2:$J$41,5,FALSE)*G335</f>
        <v>#N/A</v>
      </c>
      <c r="I335" s="6" t="e">
        <f t="shared" si="11"/>
        <v>#N/A</v>
      </c>
    </row>
    <row r="336" spans="1:9">
      <c r="A336" s="3"/>
      <c r="B336" s="3"/>
      <c r="C336" s="4"/>
      <c r="D336" s="4"/>
      <c r="E336" s="20" t="str">
        <f t="shared" si="10"/>
        <v xml:space="preserve"> </v>
      </c>
      <c r="F336" s="10" t="str">
        <f>IF(COUNTIF('Equipment Factors'!$F$2:$F$41,Equipment!E336),"Yes","No")</f>
        <v>No</v>
      </c>
      <c r="G336" s="3"/>
      <c r="H336" s="6" t="e">
        <f>VLOOKUP(E336,'Equipment Factors'!$F$2:$J$41,5,FALSE)*G336</f>
        <v>#N/A</v>
      </c>
      <c r="I336" s="6" t="e">
        <f t="shared" si="11"/>
        <v>#N/A</v>
      </c>
    </row>
    <row r="337" spans="1:9">
      <c r="A337" s="3"/>
      <c r="B337" s="3"/>
      <c r="C337" s="4"/>
      <c r="D337" s="4"/>
      <c r="E337" s="20" t="str">
        <f t="shared" si="10"/>
        <v xml:space="preserve"> </v>
      </c>
      <c r="F337" s="10" t="str">
        <f>IF(COUNTIF('Equipment Factors'!$F$2:$F$41,Equipment!E337),"Yes","No")</f>
        <v>No</v>
      </c>
      <c r="G337" s="3"/>
      <c r="H337" s="6" t="e">
        <f>VLOOKUP(E337,'Equipment Factors'!$F$2:$J$41,5,FALSE)*G337</f>
        <v>#N/A</v>
      </c>
      <c r="I337" s="6" t="e">
        <f t="shared" si="11"/>
        <v>#N/A</v>
      </c>
    </row>
    <row r="338" spans="1:9">
      <c r="A338" s="3"/>
      <c r="B338" s="3"/>
      <c r="C338" s="4"/>
      <c r="D338" s="4"/>
      <c r="E338" s="20" t="str">
        <f t="shared" si="10"/>
        <v xml:space="preserve"> </v>
      </c>
      <c r="F338" s="10" t="str">
        <f>IF(COUNTIF('Equipment Factors'!$F$2:$F$41,Equipment!E338),"Yes","No")</f>
        <v>No</v>
      </c>
      <c r="G338" s="3"/>
      <c r="H338" s="6" t="e">
        <f>VLOOKUP(E338,'Equipment Factors'!$F$2:$J$41,5,FALSE)*G338</f>
        <v>#N/A</v>
      </c>
      <c r="I338" s="6" t="e">
        <f t="shared" si="11"/>
        <v>#N/A</v>
      </c>
    </row>
    <row r="339" spans="1:9">
      <c r="A339" s="3"/>
      <c r="B339" s="3"/>
      <c r="C339" s="4"/>
      <c r="D339" s="4"/>
      <c r="E339" s="20" t="str">
        <f t="shared" si="10"/>
        <v xml:space="preserve"> </v>
      </c>
      <c r="F339" s="10" t="str">
        <f>IF(COUNTIF('Equipment Factors'!$F$2:$F$41,Equipment!E339),"Yes","No")</f>
        <v>No</v>
      </c>
      <c r="G339" s="3"/>
      <c r="H339" s="6" t="e">
        <f>VLOOKUP(E339,'Equipment Factors'!$F$2:$J$41,5,FALSE)*G339</f>
        <v>#N/A</v>
      </c>
      <c r="I339" s="6" t="e">
        <f t="shared" si="11"/>
        <v>#N/A</v>
      </c>
    </row>
    <row r="340" spans="1:9">
      <c r="A340" s="3"/>
      <c r="B340" s="3"/>
      <c r="C340" s="4"/>
      <c r="D340" s="4"/>
      <c r="E340" s="20" t="str">
        <f t="shared" si="10"/>
        <v xml:space="preserve"> </v>
      </c>
      <c r="F340" s="10" t="str">
        <f>IF(COUNTIF('Equipment Factors'!$F$2:$F$41,Equipment!E340),"Yes","No")</f>
        <v>No</v>
      </c>
      <c r="G340" s="3"/>
      <c r="H340" s="6" t="e">
        <f>VLOOKUP(E340,'Equipment Factors'!$F$2:$J$41,5,FALSE)*G340</f>
        <v>#N/A</v>
      </c>
      <c r="I340" s="6" t="e">
        <f t="shared" si="11"/>
        <v>#N/A</v>
      </c>
    </row>
    <row r="341" spans="1:9">
      <c r="A341" s="3"/>
      <c r="B341" s="3"/>
      <c r="C341" s="4"/>
      <c r="D341" s="4"/>
      <c r="E341" s="20" t="str">
        <f t="shared" si="10"/>
        <v xml:space="preserve"> </v>
      </c>
      <c r="F341" s="10" t="str">
        <f>IF(COUNTIF('Equipment Factors'!$F$2:$F$41,Equipment!E341),"Yes","No")</f>
        <v>No</v>
      </c>
      <c r="G341" s="3"/>
      <c r="H341" s="6" t="e">
        <f>VLOOKUP(E341,'Equipment Factors'!$F$2:$J$41,5,FALSE)*G341</f>
        <v>#N/A</v>
      </c>
      <c r="I341" s="6" t="e">
        <f t="shared" si="11"/>
        <v>#N/A</v>
      </c>
    </row>
    <row r="342" spans="1:9">
      <c r="A342" s="3"/>
      <c r="B342" s="3"/>
      <c r="C342" s="4"/>
      <c r="D342" s="4"/>
      <c r="E342" s="20" t="str">
        <f t="shared" si="10"/>
        <v xml:space="preserve"> </v>
      </c>
      <c r="F342" s="10" t="str">
        <f>IF(COUNTIF('Equipment Factors'!$F$2:$F$41,Equipment!E342),"Yes","No")</f>
        <v>No</v>
      </c>
      <c r="G342" s="3"/>
      <c r="H342" s="6" t="e">
        <f>VLOOKUP(E342,'Equipment Factors'!$F$2:$J$41,5,FALSE)*G342</f>
        <v>#N/A</v>
      </c>
      <c r="I342" s="6" t="e">
        <f t="shared" si="11"/>
        <v>#N/A</v>
      </c>
    </row>
    <row r="343" spans="1:9">
      <c r="A343" s="3"/>
      <c r="B343" s="3"/>
      <c r="C343" s="4"/>
      <c r="D343" s="4"/>
      <c r="E343" s="20" t="str">
        <f t="shared" si="10"/>
        <v xml:space="preserve"> </v>
      </c>
      <c r="F343" s="10" t="str">
        <f>IF(COUNTIF('Equipment Factors'!$F$2:$F$41,Equipment!E343),"Yes","No")</f>
        <v>No</v>
      </c>
      <c r="G343" s="3"/>
      <c r="H343" s="6" t="e">
        <f>VLOOKUP(E343,'Equipment Factors'!$F$2:$J$41,5,FALSE)*G343</f>
        <v>#N/A</v>
      </c>
      <c r="I343" s="6" t="e">
        <f t="shared" si="11"/>
        <v>#N/A</v>
      </c>
    </row>
    <row r="344" spans="1:9">
      <c r="A344" s="3"/>
      <c r="B344" s="3"/>
      <c r="C344" s="4"/>
      <c r="D344" s="4"/>
      <c r="E344" s="20" t="str">
        <f t="shared" si="10"/>
        <v xml:space="preserve"> </v>
      </c>
      <c r="F344" s="10" t="str">
        <f>IF(COUNTIF('Equipment Factors'!$F$2:$F$41,Equipment!E344),"Yes","No")</f>
        <v>No</v>
      </c>
      <c r="G344" s="3"/>
      <c r="H344" s="6" t="e">
        <f>VLOOKUP(E344,'Equipment Factors'!$F$2:$J$41,5,FALSE)*G344</f>
        <v>#N/A</v>
      </c>
      <c r="I344" s="6" t="e">
        <f t="shared" si="11"/>
        <v>#N/A</v>
      </c>
    </row>
    <row r="345" spans="1:9">
      <c r="A345" s="3"/>
      <c r="B345" s="3"/>
      <c r="C345" s="4"/>
      <c r="D345" s="4"/>
      <c r="E345" s="20" t="str">
        <f t="shared" si="10"/>
        <v xml:space="preserve"> </v>
      </c>
      <c r="F345" s="10" t="str">
        <f>IF(COUNTIF('Equipment Factors'!$F$2:$F$41,Equipment!E345),"Yes","No")</f>
        <v>No</v>
      </c>
      <c r="G345" s="3"/>
      <c r="H345" s="6" t="e">
        <f>VLOOKUP(E345,'Equipment Factors'!$F$2:$J$41,5,FALSE)*G345</f>
        <v>#N/A</v>
      </c>
      <c r="I345" s="6" t="e">
        <f t="shared" si="11"/>
        <v>#N/A</v>
      </c>
    </row>
    <row r="346" spans="1:9">
      <c r="A346" s="3"/>
      <c r="B346" s="3"/>
      <c r="C346" s="4"/>
      <c r="D346" s="4"/>
      <c r="E346" s="20" t="str">
        <f t="shared" si="10"/>
        <v xml:space="preserve"> </v>
      </c>
      <c r="F346" s="10" t="str">
        <f>IF(COUNTIF('Equipment Factors'!$F$2:$F$41,Equipment!E346),"Yes","No")</f>
        <v>No</v>
      </c>
      <c r="G346" s="3"/>
      <c r="H346" s="6" t="e">
        <f>VLOOKUP(E346,'Equipment Factors'!$F$2:$J$41,5,FALSE)*G346</f>
        <v>#N/A</v>
      </c>
      <c r="I346" s="6" t="e">
        <f t="shared" si="11"/>
        <v>#N/A</v>
      </c>
    </row>
    <row r="347" spans="1:9">
      <c r="A347" s="3"/>
      <c r="B347" s="3"/>
      <c r="C347" s="4"/>
      <c r="D347" s="4"/>
      <c r="E347" s="20" t="str">
        <f t="shared" si="10"/>
        <v xml:space="preserve"> </v>
      </c>
      <c r="F347" s="10" t="str">
        <f>IF(COUNTIF('Equipment Factors'!$F$2:$F$41,Equipment!E347),"Yes","No")</f>
        <v>No</v>
      </c>
      <c r="G347" s="3"/>
      <c r="H347" s="6" t="e">
        <f>VLOOKUP(E347,'Equipment Factors'!$F$2:$J$41,5,FALSE)*G347</f>
        <v>#N/A</v>
      </c>
      <c r="I347" s="6" t="e">
        <f t="shared" si="11"/>
        <v>#N/A</v>
      </c>
    </row>
    <row r="348" spans="1:9">
      <c r="A348" s="3"/>
      <c r="B348" s="3"/>
      <c r="C348" s="4"/>
      <c r="D348" s="4"/>
      <c r="E348" s="20" t="str">
        <f t="shared" si="10"/>
        <v xml:space="preserve"> </v>
      </c>
      <c r="F348" s="10" t="str">
        <f>IF(COUNTIF('Equipment Factors'!$F$2:$F$41,Equipment!E348),"Yes","No")</f>
        <v>No</v>
      </c>
      <c r="G348" s="3"/>
      <c r="H348" s="6" t="e">
        <f>VLOOKUP(E348,'Equipment Factors'!$F$2:$J$41,5,FALSE)*G348</f>
        <v>#N/A</v>
      </c>
      <c r="I348" s="6" t="e">
        <f t="shared" si="11"/>
        <v>#N/A</v>
      </c>
    </row>
    <row r="349" spans="1:9">
      <c r="A349" s="3"/>
      <c r="B349" s="3"/>
      <c r="C349" s="4"/>
      <c r="D349" s="4"/>
      <c r="E349" s="20" t="str">
        <f t="shared" si="10"/>
        <v xml:space="preserve"> </v>
      </c>
      <c r="F349" s="10" t="str">
        <f>IF(COUNTIF('Equipment Factors'!$F$2:$F$41,Equipment!E349),"Yes","No")</f>
        <v>No</v>
      </c>
      <c r="G349" s="3"/>
      <c r="H349" s="6" t="e">
        <f>VLOOKUP(E349,'Equipment Factors'!$F$2:$J$41,5,FALSE)*G349</f>
        <v>#N/A</v>
      </c>
      <c r="I349" s="6" t="e">
        <f t="shared" si="11"/>
        <v>#N/A</v>
      </c>
    </row>
    <row r="350" spans="1:9">
      <c r="A350" s="3"/>
      <c r="B350" s="3"/>
      <c r="C350" s="4"/>
      <c r="D350" s="4"/>
      <c r="E350" s="20" t="str">
        <f t="shared" si="10"/>
        <v xml:space="preserve"> </v>
      </c>
      <c r="F350" s="10" t="str">
        <f>IF(COUNTIF('Equipment Factors'!$F$2:$F$41,Equipment!E350),"Yes","No")</f>
        <v>No</v>
      </c>
      <c r="G350" s="3"/>
      <c r="H350" s="6" t="e">
        <f>VLOOKUP(E350,'Equipment Factors'!$F$2:$J$41,5,FALSE)*G350</f>
        <v>#N/A</v>
      </c>
      <c r="I350" s="6" t="e">
        <f t="shared" si="11"/>
        <v>#N/A</v>
      </c>
    </row>
    <row r="351" spans="1:9">
      <c r="A351" s="3"/>
      <c r="B351" s="3"/>
      <c r="C351" s="4"/>
      <c r="D351" s="4"/>
      <c r="E351" s="20" t="str">
        <f t="shared" si="10"/>
        <v xml:space="preserve"> </v>
      </c>
      <c r="F351" s="10" t="str">
        <f>IF(COUNTIF('Equipment Factors'!$F$2:$F$41,Equipment!E351),"Yes","No")</f>
        <v>No</v>
      </c>
      <c r="G351" s="3"/>
      <c r="H351" s="6" t="e">
        <f>VLOOKUP(E351,'Equipment Factors'!$F$2:$J$41,5,FALSE)*G351</f>
        <v>#N/A</v>
      </c>
      <c r="I351" s="6" t="e">
        <f t="shared" si="11"/>
        <v>#N/A</v>
      </c>
    </row>
    <row r="352" spans="1:9">
      <c r="A352" s="3"/>
      <c r="B352" s="3"/>
      <c r="C352" s="4"/>
      <c r="D352" s="4"/>
      <c r="E352" s="20" t="str">
        <f t="shared" si="10"/>
        <v xml:space="preserve"> </v>
      </c>
      <c r="F352" s="10" t="str">
        <f>IF(COUNTIF('Equipment Factors'!$F$2:$F$41,Equipment!E352),"Yes","No")</f>
        <v>No</v>
      </c>
      <c r="G352" s="3"/>
      <c r="H352" s="6" t="e">
        <f>VLOOKUP(E352,'Equipment Factors'!$F$2:$J$41,5,FALSE)*G352</f>
        <v>#N/A</v>
      </c>
      <c r="I352" s="6" t="e">
        <f t="shared" si="11"/>
        <v>#N/A</v>
      </c>
    </row>
    <row r="353" spans="1:9">
      <c r="A353" s="3"/>
      <c r="B353" s="3"/>
      <c r="C353" s="4"/>
      <c r="D353" s="4"/>
      <c r="E353" s="20" t="str">
        <f t="shared" si="10"/>
        <v xml:space="preserve"> </v>
      </c>
      <c r="F353" s="10" t="str">
        <f>IF(COUNTIF('Equipment Factors'!$F$2:$F$41,Equipment!E353),"Yes","No")</f>
        <v>No</v>
      </c>
      <c r="G353" s="3"/>
      <c r="H353" s="6" t="e">
        <f>VLOOKUP(E353,'Equipment Factors'!$F$2:$J$41,5,FALSE)*G353</f>
        <v>#N/A</v>
      </c>
      <c r="I353" s="6" t="e">
        <f t="shared" si="11"/>
        <v>#N/A</v>
      </c>
    </row>
    <row r="354" spans="1:9">
      <c r="A354" s="3"/>
      <c r="B354" s="3"/>
      <c r="C354" s="4"/>
      <c r="D354" s="4"/>
      <c r="E354" s="20" t="str">
        <f t="shared" si="10"/>
        <v xml:space="preserve"> </v>
      </c>
      <c r="F354" s="10" t="str">
        <f>IF(COUNTIF('Equipment Factors'!$F$2:$F$41,Equipment!E354),"Yes","No")</f>
        <v>No</v>
      </c>
      <c r="G354" s="3"/>
      <c r="H354" s="6" t="e">
        <f>VLOOKUP(E354,'Equipment Factors'!$F$2:$J$41,5,FALSE)*G354</f>
        <v>#N/A</v>
      </c>
      <c r="I354" s="6" t="e">
        <f t="shared" si="11"/>
        <v>#N/A</v>
      </c>
    </row>
    <row r="355" spans="1:9">
      <c r="A355" s="3"/>
      <c r="B355" s="3"/>
      <c r="C355" s="4"/>
      <c r="D355" s="4"/>
      <c r="E355" s="20" t="str">
        <f t="shared" si="10"/>
        <v xml:space="preserve"> </v>
      </c>
      <c r="F355" s="10" t="str">
        <f>IF(COUNTIF('Equipment Factors'!$F$2:$F$41,Equipment!E355),"Yes","No")</f>
        <v>No</v>
      </c>
      <c r="G355" s="3"/>
      <c r="H355" s="6" t="e">
        <f>VLOOKUP(E355,'Equipment Factors'!$F$2:$J$41,5,FALSE)*G355</f>
        <v>#N/A</v>
      </c>
      <c r="I355" s="6" t="e">
        <f t="shared" si="11"/>
        <v>#N/A</v>
      </c>
    </row>
    <row r="356" spans="1:9">
      <c r="A356" s="3"/>
      <c r="B356" s="3"/>
      <c r="C356" s="4"/>
      <c r="D356" s="4"/>
      <c r="E356" s="20" t="str">
        <f t="shared" si="10"/>
        <v xml:space="preserve"> </v>
      </c>
      <c r="F356" s="10" t="str">
        <f>IF(COUNTIF('Equipment Factors'!$F$2:$F$41,Equipment!E356),"Yes","No")</f>
        <v>No</v>
      </c>
      <c r="G356" s="3"/>
      <c r="H356" s="6" t="e">
        <f>VLOOKUP(E356,'Equipment Factors'!$F$2:$J$41,5,FALSE)*G356</f>
        <v>#N/A</v>
      </c>
      <c r="I356" s="6" t="e">
        <f t="shared" si="11"/>
        <v>#N/A</v>
      </c>
    </row>
    <row r="357" spans="1:9">
      <c r="A357" s="3"/>
      <c r="B357" s="3"/>
      <c r="C357" s="4"/>
      <c r="D357" s="4"/>
      <c r="E357" s="20" t="str">
        <f t="shared" si="10"/>
        <v xml:space="preserve"> </v>
      </c>
      <c r="F357" s="10" t="str">
        <f>IF(COUNTIF('Equipment Factors'!$F$2:$F$41,Equipment!E357),"Yes","No")</f>
        <v>No</v>
      </c>
      <c r="G357" s="3"/>
      <c r="H357" s="6" t="e">
        <f>VLOOKUP(E357,'Equipment Factors'!$F$2:$J$41,5,FALSE)*G357</f>
        <v>#N/A</v>
      </c>
      <c r="I357" s="6" t="e">
        <f t="shared" si="11"/>
        <v>#N/A</v>
      </c>
    </row>
    <row r="358" spans="1:9">
      <c r="A358" s="3"/>
      <c r="B358" s="3"/>
      <c r="C358" s="4"/>
      <c r="D358" s="4"/>
      <c r="E358" s="20" t="str">
        <f t="shared" si="10"/>
        <v xml:space="preserve"> </v>
      </c>
      <c r="F358" s="10" t="str">
        <f>IF(COUNTIF('Equipment Factors'!$F$2:$F$41,Equipment!E358),"Yes","No")</f>
        <v>No</v>
      </c>
      <c r="G358" s="3"/>
      <c r="H358" s="6" t="e">
        <f>VLOOKUP(E358,'Equipment Factors'!$F$2:$J$41,5,FALSE)*G358</f>
        <v>#N/A</v>
      </c>
      <c r="I358" s="6" t="e">
        <f t="shared" si="11"/>
        <v>#N/A</v>
      </c>
    </row>
    <row r="359" spans="1:9">
      <c r="A359" s="3"/>
      <c r="B359" s="3"/>
      <c r="C359" s="4"/>
      <c r="D359" s="4"/>
      <c r="E359" s="20" t="str">
        <f t="shared" si="10"/>
        <v xml:space="preserve"> </v>
      </c>
      <c r="F359" s="10" t="str">
        <f>IF(COUNTIF('Equipment Factors'!$F$2:$F$41,Equipment!E359),"Yes","No")</f>
        <v>No</v>
      </c>
      <c r="G359" s="3"/>
      <c r="H359" s="6" t="e">
        <f>VLOOKUP(E359,'Equipment Factors'!$F$2:$J$41,5,FALSE)*G359</f>
        <v>#N/A</v>
      </c>
      <c r="I359" s="6" t="e">
        <f t="shared" si="11"/>
        <v>#N/A</v>
      </c>
    </row>
    <row r="360" spans="1:9">
      <c r="A360" s="3"/>
      <c r="B360" s="3"/>
      <c r="C360" s="4"/>
      <c r="D360" s="4"/>
      <c r="E360" s="20" t="str">
        <f t="shared" si="10"/>
        <v xml:space="preserve"> </v>
      </c>
      <c r="F360" s="10" t="str">
        <f>IF(COUNTIF('Equipment Factors'!$F$2:$F$41,Equipment!E360),"Yes","No")</f>
        <v>No</v>
      </c>
      <c r="G360" s="3"/>
      <c r="H360" s="6" t="e">
        <f>VLOOKUP(E360,'Equipment Factors'!$F$2:$J$41,5,FALSE)*G360</f>
        <v>#N/A</v>
      </c>
      <c r="I360" s="6" t="e">
        <f t="shared" si="11"/>
        <v>#N/A</v>
      </c>
    </row>
    <row r="361" spans="1:9">
      <c r="A361" s="3"/>
      <c r="B361" s="3"/>
      <c r="C361" s="4"/>
      <c r="D361" s="4"/>
      <c r="E361" s="20" t="str">
        <f t="shared" si="10"/>
        <v xml:space="preserve"> </v>
      </c>
      <c r="F361" s="10" t="str">
        <f>IF(COUNTIF('Equipment Factors'!$F$2:$F$41,Equipment!E361),"Yes","No")</f>
        <v>No</v>
      </c>
      <c r="G361" s="3"/>
      <c r="H361" s="6" t="e">
        <f>VLOOKUP(E361,'Equipment Factors'!$F$2:$J$41,5,FALSE)*G361</f>
        <v>#N/A</v>
      </c>
      <c r="I361" s="6" t="e">
        <f t="shared" si="11"/>
        <v>#N/A</v>
      </c>
    </row>
    <row r="362" spans="1:9">
      <c r="A362" s="3"/>
      <c r="B362" s="3"/>
      <c r="C362" s="4"/>
      <c r="D362" s="4"/>
      <c r="E362" s="20" t="str">
        <f t="shared" si="10"/>
        <v xml:space="preserve"> </v>
      </c>
      <c r="F362" s="10" t="str">
        <f>IF(COUNTIF('Equipment Factors'!$F$2:$F$41,Equipment!E362),"Yes","No")</f>
        <v>No</v>
      </c>
      <c r="G362" s="3"/>
      <c r="H362" s="6" t="e">
        <f>VLOOKUP(E362,'Equipment Factors'!$F$2:$J$41,5,FALSE)*G362</f>
        <v>#N/A</v>
      </c>
      <c r="I362" s="6" t="e">
        <f t="shared" si="11"/>
        <v>#N/A</v>
      </c>
    </row>
    <row r="363" spans="1:9">
      <c r="A363" s="3"/>
      <c r="B363" s="3"/>
      <c r="C363" s="4"/>
      <c r="D363" s="4"/>
      <c r="E363" s="20" t="str">
        <f t="shared" si="10"/>
        <v xml:space="preserve"> </v>
      </c>
      <c r="F363" s="10" t="str">
        <f>IF(COUNTIF('Equipment Factors'!$F$2:$F$41,Equipment!E363),"Yes","No")</f>
        <v>No</v>
      </c>
      <c r="G363" s="3"/>
      <c r="H363" s="6" t="e">
        <f>VLOOKUP(E363,'Equipment Factors'!$F$2:$J$41,5,FALSE)*G363</f>
        <v>#N/A</v>
      </c>
      <c r="I363" s="6" t="e">
        <f t="shared" si="11"/>
        <v>#N/A</v>
      </c>
    </row>
    <row r="364" spans="1:9">
      <c r="A364" s="3"/>
      <c r="B364" s="3"/>
      <c r="C364" s="4"/>
      <c r="D364" s="4"/>
      <c r="E364" s="20" t="str">
        <f t="shared" si="10"/>
        <v xml:space="preserve"> </v>
      </c>
      <c r="F364" s="10" t="str">
        <f>IF(COUNTIF('Equipment Factors'!$F$2:$F$41,Equipment!E364),"Yes","No")</f>
        <v>No</v>
      </c>
      <c r="G364" s="3"/>
      <c r="H364" s="6" t="e">
        <f>VLOOKUP(E364,'Equipment Factors'!$F$2:$J$41,5,FALSE)*G364</f>
        <v>#N/A</v>
      </c>
      <c r="I364" s="6" t="e">
        <f t="shared" si="11"/>
        <v>#N/A</v>
      </c>
    </row>
    <row r="365" spans="1:9">
      <c r="A365" s="3"/>
      <c r="B365" s="3"/>
      <c r="C365" s="4"/>
      <c r="D365" s="4"/>
      <c r="E365" s="20" t="str">
        <f t="shared" si="10"/>
        <v xml:space="preserve"> </v>
      </c>
      <c r="F365" s="10" t="str">
        <f>IF(COUNTIF('Equipment Factors'!$F$2:$F$41,Equipment!E365),"Yes","No")</f>
        <v>No</v>
      </c>
      <c r="G365" s="3"/>
      <c r="H365" s="6" t="e">
        <f>VLOOKUP(E365,'Equipment Factors'!$F$2:$J$41,5,FALSE)*G365</f>
        <v>#N/A</v>
      </c>
      <c r="I365" s="6" t="e">
        <f t="shared" si="11"/>
        <v>#N/A</v>
      </c>
    </row>
    <row r="366" spans="1:9">
      <c r="A366" s="3"/>
      <c r="B366" s="3"/>
      <c r="C366" s="4"/>
      <c r="D366" s="4"/>
      <c r="E366" s="20" t="str">
        <f t="shared" si="10"/>
        <v xml:space="preserve"> </v>
      </c>
      <c r="F366" s="10" t="str">
        <f>IF(COUNTIF('Equipment Factors'!$F$2:$F$41,Equipment!E366),"Yes","No")</f>
        <v>No</v>
      </c>
      <c r="G366" s="3"/>
      <c r="H366" s="6" t="e">
        <f>VLOOKUP(E366,'Equipment Factors'!$F$2:$J$41,5,FALSE)*G366</f>
        <v>#N/A</v>
      </c>
      <c r="I366" s="6" t="e">
        <f t="shared" si="11"/>
        <v>#N/A</v>
      </c>
    </row>
    <row r="367" spans="1:9">
      <c r="A367" s="3"/>
      <c r="B367" s="3"/>
      <c r="C367" s="4"/>
      <c r="D367" s="4"/>
      <c r="E367" s="20" t="str">
        <f t="shared" si="10"/>
        <v xml:space="preserve"> </v>
      </c>
      <c r="F367" s="10" t="str">
        <f>IF(COUNTIF('Equipment Factors'!$F$2:$F$41,Equipment!E367),"Yes","No")</f>
        <v>No</v>
      </c>
      <c r="G367" s="3"/>
      <c r="H367" s="6" t="e">
        <f>VLOOKUP(E367,'Equipment Factors'!$F$2:$J$41,5,FALSE)*G367</f>
        <v>#N/A</v>
      </c>
      <c r="I367" s="6" t="e">
        <f t="shared" si="11"/>
        <v>#N/A</v>
      </c>
    </row>
    <row r="368" spans="1:9">
      <c r="A368" s="3"/>
      <c r="B368" s="3"/>
      <c r="C368" s="4"/>
      <c r="D368" s="4"/>
      <c r="E368" s="20" t="str">
        <f t="shared" si="10"/>
        <v xml:space="preserve"> </v>
      </c>
      <c r="F368" s="10" t="str">
        <f>IF(COUNTIF('Equipment Factors'!$F$2:$F$41,Equipment!E368),"Yes","No")</f>
        <v>No</v>
      </c>
      <c r="G368" s="3"/>
      <c r="H368" s="6" t="e">
        <f>VLOOKUP(E368,'Equipment Factors'!$F$2:$J$41,5,FALSE)*G368</f>
        <v>#N/A</v>
      </c>
      <c r="I368" s="6" t="e">
        <f t="shared" si="11"/>
        <v>#N/A</v>
      </c>
    </row>
    <row r="369" spans="1:9">
      <c r="A369" s="3"/>
      <c r="B369" s="3"/>
      <c r="C369" s="4"/>
      <c r="D369" s="4"/>
      <c r="E369" s="20" t="str">
        <f t="shared" si="10"/>
        <v xml:space="preserve"> </v>
      </c>
      <c r="F369" s="10" t="str">
        <f>IF(COUNTIF('Equipment Factors'!$F$2:$F$41,Equipment!E369),"Yes","No")</f>
        <v>No</v>
      </c>
      <c r="G369" s="3"/>
      <c r="H369" s="6" t="e">
        <f>VLOOKUP(E369,'Equipment Factors'!$F$2:$J$41,5,FALSE)*G369</f>
        <v>#N/A</v>
      </c>
      <c r="I369" s="6" t="e">
        <f t="shared" si="11"/>
        <v>#N/A</v>
      </c>
    </row>
    <row r="370" spans="1:9">
      <c r="A370" s="3"/>
      <c r="B370" s="3"/>
      <c r="C370" s="4"/>
      <c r="D370" s="4"/>
      <c r="E370" s="20" t="str">
        <f t="shared" si="10"/>
        <v xml:space="preserve"> </v>
      </c>
      <c r="F370" s="10" t="str">
        <f>IF(COUNTIF('Equipment Factors'!$F$2:$F$41,Equipment!E370),"Yes","No")</f>
        <v>No</v>
      </c>
      <c r="G370" s="3"/>
      <c r="H370" s="6" t="e">
        <f>VLOOKUP(E370,'Equipment Factors'!$F$2:$J$41,5,FALSE)*G370</f>
        <v>#N/A</v>
      </c>
      <c r="I370" s="6" t="e">
        <f t="shared" si="11"/>
        <v>#N/A</v>
      </c>
    </row>
    <row r="371" spans="1:9">
      <c r="A371" s="3"/>
      <c r="B371" s="3"/>
      <c r="C371" s="4"/>
      <c r="D371" s="4"/>
      <c r="E371" s="20" t="str">
        <f t="shared" si="10"/>
        <v xml:space="preserve"> </v>
      </c>
      <c r="F371" s="10" t="str">
        <f>IF(COUNTIF('Equipment Factors'!$F$2:$F$41,Equipment!E371),"Yes","No")</f>
        <v>No</v>
      </c>
      <c r="G371" s="3"/>
      <c r="H371" s="6" t="e">
        <f>VLOOKUP(E371,'Equipment Factors'!$F$2:$J$41,5,FALSE)*G371</f>
        <v>#N/A</v>
      </c>
      <c r="I371" s="6" t="e">
        <f t="shared" si="11"/>
        <v>#N/A</v>
      </c>
    </row>
    <row r="372" spans="1:9">
      <c r="A372" s="3"/>
      <c r="B372" s="3"/>
      <c r="C372" s="4"/>
      <c r="D372" s="4"/>
      <c r="E372" s="20" t="str">
        <f t="shared" si="10"/>
        <v xml:space="preserve"> </v>
      </c>
      <c r="F372" s="10" t="str">
        <f>IF(COUNTIF('Equipment Factors'!$F$2:$F$41,Equipment!E372),"Yes","No")</f>
        <v>No</v>
      </c>
      <c r="G372" s="3"/>
      <c r="H372" s="6" t="e">
        <f>VLOOKUP(E372,'Equipment Factors'!$F$2:$J$41,5,FALSE)*G372</f>
        <v>#N/A</v>
      </c>
      <c r="I372" s="6" t="e">
        <f t="shared" si="11"/>
        <v>#N/A</v>
      </c>
    </row>
    <row r="373" spans="1:9">
      <c r="A373" s="3"/>
      <c r="B373" s="3"/>
      <c r="C373" s="4"/>
      <c r="D373" s="4"/>
      <c r="E373" s="20" t="str">
        <f t="shared" si="10"/>
        <v xml:space="preserve"> </v>
      </c>
      <c r="F373" s="10" t="str">
        <f>IF(COUNTIF('Equipment Factors'!$F$2:$F$41,Equipment!E373),"Yes","No")</f>
        <v>No</v>
      </c>
      <c r="G373" s="3"/>
      <c r="H373" s="6" t="e">
        <f>VLOOKUP(E373,'Equipment Factors'!$F$2:$J$41,5,FALSE)*G373</f>
        <v>#N/A</v>
      </c>
      <c r="I373" s="6" t="e">
        <f t="shared" si="11"/>
        <v>#N/A</v>
      </c>
    </row>
    <row r="374" spans="1:9">
      <c r="A374" s="3"/>
      <c r="B374" s="3"/>
      <c r="C374" s="4"/>
      <c r="D374" s="4"/>
      <c r="E374" s="20" t="str">
        <f t="shared" si="10"/>
        <v xml:space="preserve"> </v>
      </c>
      <c r="F374" s="10" t="str">
        <f>IF(COUNTIF('Equipment Factors'!$F$2:$F$41,Equipment!E374),"Yes","No")</f>
        <v>No</v>
      </c>
      <c r="G374" s="3"/>
      <c r="H374" s="6" t="e">
        <f>VLOOKUP(E374,'Equipment Factors'!$F$2:$J$41,5,FALSE)*G374</f>
        <v>#N/A</v>
      </c>
      <c r="I374" s="6" t="e">
        <f t="shared" si="11"/>
        <v>#N/A</v>
      </c>
    </row>
    <row r="375" spans="1:9">
      <c r="A375" s="3"/>
      <c r="B375" s="3"/>
      <c r="C375" s="4"/>
      <c r="D375" s="4"/>
      <c r="E375" s="20" t="str">
        <f t="shared" si="10"/>
        <v xml:space="preserve"> </v>
      </c>
      <c r="F375" s="10" t="str">
        <f>IF(COUNTIF('Equipment Factors'!$F$2:$F$41,Equipment!E375),"Yes","No")</f>
        <v>No</v>
      </c>
      <c r="G375" s="3"/>
      <c r="H375" s="6" t="e">
        <f>VLOOKUP(E375,'Equipment Factors'!$F$2:$J$41,5,FALSE)*G375</f>
        <v>#N/A</v>
      </c>
      <c r="I375" s="6" t="e">
        <f t="shared" si="11"/>
        <v>#N/A</v>
      </c>
    </row>
    <row r="376" spans="1:9">
      <c r="A376" s="3"/>
      <c r="B376" s="3"/>
      <c r="C376" s="4"/>
      <c r="D376" s="4"/>
      <c r="E376" s="20" t="str">
        <f t="shared" si="10"/>
        <v xml:space="preserve"> </v>
      </c>
      <c r="F376" s="10" t="str">
        <f>IF(COUNTIF('Equipment Factors'!$F$2:$F$41,Equipment!E376),"Yes","No")</f>
        <v>No</v>
      </c>
      <c r="G376" s="3"/>
      <c r="H376" s="6" t="e">
        <f>VLOOKUP(E376,'Equipment Factors'!$F$2:$J$41,5,FALSE)*G376</f>
        <v>#N/A</v>
      </c>
      <c r="I376" s="6" t="e">
        <f t="shared" si="11"/>
        <v>#N/A</v>
      </c>
    </row>
    <row r="377" spans="1:9">
      <c r="A377" s="3"/>
      <c r="B377" s="3"/>
      <c r="C377" s="4"/>
      <c r="D377" s="4"/>
      <c r="E377" s="20" t="str">
        <f t="shared" si="10"/>
        <v xml:space="preserve"> </v>
      </c>
      <c r="F377" s="10" t="str">
        <f>IF(COUNTIF('Equipment Factors'!$F$2:$F$41,Equipment!E377),"Yes","No")</f>
        <v>No</v>
      </c>
      <c r="G377" s="3"/>
      <c r="H377" s="6" t="e">
        <f>VLOOKUP(E377,'Equipment Factors'!$F$2:$J$41,5,FALSE)*G377</f>
        <v>#N/A</v>
      </c>
      <c r="I377" s="6" t="e">
        <f t="shared" si="11"/>
        <v>#N/A</v>
      </c>
    </row>
    <row r="378" spans="1:9">
      <c r="A378" s="3"/>
      <c r="B378" s="3"/>
      <c r="C378" s="4"/>
      <c r="D378" s="4"/>
      <c r="E378" s="20" t="str">
        <f t="shared" si="10"/>
        <v xml:space="preserve"> </v>
      </c>
      <c r="F378" s="10" t="str">
        <f>IF(COUNTIF('Equipment Factors'!$F$2:$F$41,Equipment!E378),"Yes","No")</f>
        <v>No</v>
      </c>
      <c r="G378" s="3"/>
      <c r="H378" s="6" t="e">
        <f>VLOOKUP(E378,'Equipment Factors'!$F$2:$J$41,5,FALSE)*G378</f>
        <v>#N/A</v>
      </c>
      <c r="I378" s="6" t="e">
        <f t="shared" si="11"/>
        <v>#N/A</v>
      </c>
    </row>
    <row r="379" spans="1:9">
      <c r="A379" s="3"/>
      <c r="B379" s="3"/>
      <c r="C379" s="4"/>
      <c r="D379" s="4"/>
      <c r="E379" s="20" t="str">
        <f t="shared" si="10"/>
        <v xml:space="preserve"> </v>
      </c>
      <c r="F379" s="10" t="str">
        <f>IF(COUNTIF('Equipment Factors'!$F$2:$F$41,Equipment!E379),"Yes","No")</f>
        <v>No</v>
      </c>
      <c r="G379" s="3"/>
      <c r="H379" s="6" t="e">
        <f>VLOOKUP(E379,'Equipment Factors'!$F$2:$J$41,5,FALSE)*G379</f>
        <v>#N/A</v>
      </c>
      <c r="I379" s="6" t="e">
        <f t="shared" si="11"/>
        <v>#N/A</v>
      </c>
    </row>
    <row r="380" spans="1:9">
      <c r="A380" s="3"/>
      <c r="B380" s="3"/>
      <c r="C380" s="4"/>
      <c r="D380" s="4"/>
      <c r="E380" s="20" t="str">
        <f t="shared" si="10"/>
        <v xml:space="preserve"> </v>
      </c>
      <c r="F380" s="10" t="str">
        <f>IF(COUNTIF('Equipment Factors'!$F$2:$F$41,Equipment!E380),"Yes","No")</f>
        <v>No</v>
      </c>
      <c r="G380" s="3"/>
      <c r="H380" s="6" t="e">
        <f>VLOOKUP(E380,'Equipment Factors'!$F$2:$J$41,5,FALSE)*G380</f>
        <v>#N/A</v>
      </c>
      <c r="I380" s="6" t="e">
        <f t="shared" si="11"/>
        <v>#N/A</v>
      </c>
    </row>
    <row r="381" spans="1:9">
      <c r="A381" s="3"/>
      <c r="B381" s="3"/>
      <c r="C381" s="4"/>
      <c r="D381" s="4"/>
      <c r="E381" s="20" t="str">
        <f t="shared" si="10"/>
        <v xml:space="preserve"> </v>
      </c>
      <c r="F381" s="10" t="str">
        <f>IF(COUNTIF('Equipment Factors'!$F$2:$F$41,Equipment!E381),"Yes","No")</f>
        <v>No</v>
      </c>
      <c r="G381" s="3"/>
      <c r="H381" s="6" t="e">
        <f>VLOOKUP(E381,'Equipment Factors'!$F$2:$J$41,5,FALSE)*G381</f>
        <v>#N/A</v>
      </c>
      <c r="I381" s="6" t="e">
        <f t="shared" si="11"/>
        <v>#N/A</v>
      </c>
    </row>
    <row r="382" spans="1:9">
      <c r="A382" s="3"/>
      <c r="B382" s="3"/>
      <c r="C382" s="4"/>
      <c r="D382" s="4"/>
      <c r="E382" s="20" t="str">
        <f t="shared" si="10"/>
        <v xml:space="preserve"> </v>
      </c>
      <c r="F382" s="10" t="str">
        <f>IF(COUNTIF('Equipment Factors'!$F$2:$F$41,Equipment!E382),"Yes","No")</f>
        <v>No</v>
      </c>
      <c r="G382" s="3"/>
      <c r="H382" s="6" t="e">
        <f>VLOOKUP(E382,'Equipment Factors'!$F$2:$J$41,5,FALSE)*G382</f>
        <v>#N/A</v>
      </c>
      <c r="I382" s="6" t="e">
        <f t="shared" si="11"/>
        <v>#N/A</v>
      </c>
    </row>
    <row r="383" spans="1:9">
      <c r="A383" s="3"/>
      <c r="B383" s="3"/>
      <c r="C383" s="4"/>
      <c r="D383" s="4"/>
      <c r="E383" s="20" t="str">
        <f t="shared" si="10"/>
        <v xml:space="preserve"> </v>
      </c>
      <c r="F383" s="10" t="str">
        <f>IF(COUNTIF('Equipment Factors'!$F$2:$F$41,Equipment!E383),"Yes","No")</f>
        <v>No</v>
      </c>
      <c r="G383" s="3"/>
      <c r="H383" s="6" t="e">
        <f>VLOOKUP(E383,'Equipment Factors'!$F$2:$J$41,5,FALSE)*G383</f>
        <v>#N/A</v>
      </c>
      <c r="I383" s="6" t="e">
        <f t="shared" si="11"/>
        <v>#N/A</v>
      </c>
    </row>
    <row r="384" spans="1:9">
      <c r="A384" s="3"/>
      <c r="B384" s="3"/>
      <c r="C384" s="4"/>
      <c r="D384" s="4"/>
      <c r="E384" s="20" t="str">
        <f t="shared" si="10"/>
        <v xml:space="preserve"> </v>
      </c>
      <c r="F384" s="10" t="str">
        <f>IF(COUNTIF('Equipment Factors'!$F$2:$F$41,Equipment!E384),"Yes","No")</f>
        <v>No</v>
      </c>
      <c r="G384" s="3"/>
      <c r="H384" s="6" t="e">
        <f>VLOOKUP(E384,'Equipment Factors'!$F$2:$J$41,5,FALSE)*G384</f>
        <v>#N/A</v>
      </c>
      <c r="I384" s="6" t="e">
        <f t="shared" si="11"/>
        <v>#N/A</v>
      </c>
    </row>
    <row r="385" spans="1:9">
      <c r="A385" s="3"/>
      <c r="B385" s="3"/>
      <c r="C385" s="4"/>
      <c r="D385" s="4"/>
      <c r="E385" s="20" t="str">
        <f t="shared" si="10"/>
        <v xml:space="preserve"> </v>
      </c>
      <c r="F385" s="10" t="str">
        <f>IF(COUNTIF('Equipment Factors'!$F$2:$F$41,Equipment!E385),"Yes","No")</f>
        <v>No</v>
      </c>
      <c r="G385" s="3"/>
      <c r="H385" s="6" t="e">
        <f>VLOOKUP(E385,'Equipment Factors'!$F$2:$J$41,5,FALSE)*G385</f>
        <v>#N/A</v>
      </c>
      <c r="I385" s="6" t="e">
        <f t="shared" si="11"/>
        <v>#N/A</v>
      </c>
    </row>
    <row r="386" spans="1:9">
      <c r="A386" s="3"/>
      <c r="B386" s="3"/>
      <c r="C386" s="4"/>
      <c r="D386" s="4"/>
      <c r="E386" s="20" t="str">
        <f t="shared" si="10"/>
        <v xml:space="preserve"> </v>
      </c>
      <c r="F386" s="10" t="str">
        <f>IF(COUNTIF('Equipment Factors'!$F$2:$F$41,Equipment!E386),"Yes","No")</f>
        <v>No</v>
      </c>
      <c r="G386" s="3"/>
      <c r="H386" s="6" t="e">
        <f>VLOOKUP(E386,'Equipment Factors'!$F$2:$J$41,5,FALSE)*G386</f>
        <v>#N/A</v>
      </c>
      <c r="I386" s="6" t="e">
        <f t="shared" si="11"/>
        <v>#N/A</v>
      </c>
    </row>
    <row r="387" spans="1:9">
      <c r="A387" s="3"/>
      <c r="B387" s="3"/>
      <c r="C387" s="4"/>
      <c r="D387" s="4"/>
      <c r="E387" s="20" t="str">
        <f t="shared" ref="E387:E450" si="12">C387&amp;" "&amp;D387</f>
        <v xml:space="preserve"> </v>
      </c>
      <c r="F387" s="10" t="str">
        <f>IF(COUNTIF('Equipment Factors'!$F$2:$F$41,Equipment!E387),"Yes","No")</f>
        <v>No</v>
      </c>
      <c r="G387" s="3"/>
      <c r="H387" s="6" t="e">
        <f>VLOOKUP(E387,'Equipment Factors'!$F$2:$J$41,5,FALSE)*G387</f>
        <v>#N/A</v>
      </c>
      <c r="I387" s="6" t="e">
        <f t="shared" ref="I387:I450" si="13">H387/1000</f>
        <v>#N/A</v>
      </c>
    </row>
    <row r="388" spans="1:9">
      <c r="A388" s="3"/>
      <c r="B388" s="3"/>
      <c r="C388" s="4"/>
      <c r="D388" s="4"/>
      <c r="E388" s="20" t="str">
        <f t="shared" si="12"/>
        <v xml:space="preserve"> </v>
      </c>
      <c r="F388" s="10" t="str">
        <f>IF(COUNTIF('Equipment Factors'!$F$2:$F$41,Equipment!E388),"Yes","No")</f>
        <v>No</v>
      </c>
      <c r="G388" s="3"/>
      <c r="H388" s="6" t="e">
        <f>VLOOKUP(E388,'Equipment Factors'!$F$2:$J$41,5,FALSE)*G388</f>
        <v>#N/A</v>
      </c>
      <c r="I388" s="6" t="e">
        <f t="shared" si="13"/>
        <v>#N/A</v>
      </c>
    </row>
    <row r="389" spans="1:9">
      <c r="A389" s="3"/>
      <c r="B389" s="3"/>
      <c r="C389" s="4"/>
      <c r="D389" s="4"/>
      <c r="E389" s="20" t="str">
        <f t="shared" si="12"/>
        <v xml:space="preserve"> </v>
      </c>
      <c r="F389" s="10" t="str">
        <f>IF(COUNTIF('Equipment Factors'!$F$2:$F$41,Equipment!E389),"Yes","No")</f>
        <v>No</v>
      </c>
      <c r="G389" s="3"/>
      <c r="H389" s="6" t="e">
        <f>VLOOKUP(E389,'Equipment Factors'!$F$2:$J$41,5,FALSE)*G389</f>
        <v>#N/A</v>
      </c>
      <c r="I389" s="6" t="e">
        <f t="shared" si="13"/>
        <v>#N/A</v>
      </c>
    </row>
    <row r="390" spans="1:9">
      <c r="A390" s="3"/>
      <c r="B390" s="3"/>
      <c r="C390" s="4"/>
      <c r="D390" s="4"/>
      <c r="E390" s="20" t="str">
        <f t="shared" si="12"/>
        <v xml:space="preserve"> </v>
      </c>
      <c r="F390" s="10" t="str">
        <f>IF(COUNTIF('Equipment Factors'!$F$2:$F$41,Equipment!E390),"Yes","No")</f>
        <v>No</v>
      </c>
      <c r="G390" s="3"/>
      <c r="H390" s="6" t="e">
        <f>VLOOKUP(E390,'Equipment Factors'!$F$2:$J$41,5,FALSE)*G390</f>
        <v>#N/A</v>
      </c>
      <c r="I390" s="6" t="e">
        <f t="shared" si="13"/>
        <v>#N/A</v>
      </c>
    </row>
    <row r="391" spans="1:9">
      <c r="A391" s="3"/>
      <c r="B391" s="3"/>
      <c r="C391" s="4"/>
      <c r="D391" s="4"/>
      <c r="E391" s="20" t="str">
        <f t="shared" si="12"/>
        <v xml:space="preserve"> </v>
      </c>
      <c r="F391" s="10" t="str">
        <f>IF(COUNTIF('Equipment Factors'!$F$2:$F$41,Equipment!E391),"Yes","No")</f>
        <v>No</v>
      </c>
      <c r="G391" s="3"/>
      <c r="H391" s="6" t="e">
        <f>VLOOKUP(E391,'Equipment Factors'!$F$2:$J$41,5,FALSE)*G391</f>
        <v>#N/A</v>
      </c>
      <c r="I391" s="6" t="e">
        <f t="shared" si="13"/>
        <v>#N/A</v>
      </c>
    </row>
    <row r="392" spans="1:9">
      <c r="A392" s="3"/>
      <c r="B392" s="3"/>
      <c r="C392" s="4"/>
      <c r="D392" s="4"/>
      <c r="E392" s="20" t="str">
        <f t="shared" si="12"/>
        <v xml:space="preserve"> </v>
      </c>
      <c r="F392" s="10" t="str">
        <f>IF(COUNTIF('Equipment Factors'!$F$2:$F$41,Equipment!E392),"Yes","No")</f>
        <v>No</v>
      </c>
      <c r="G392" s="3"/>
      <c r="H392" s="6" t="e">
        <f>VLOOKUP(E392,'Equipment Factors'!$F$2:$J$41,5,FALSE)*G392</f>
        <v>#N/A</v>
      </c>
      <c r="I392" s="6" t="e">
        <f t="shared" si="13"/>
        <v>#N/A</v>
      </c>
    </row>
    <row r="393" spans="1:9">
      <c r="A393" s="3"/>
      <c r="B393" s="3"/>
      <c r="C393" s="4"/>
      <c r="D393" s="4"/>
      <c r="E393" s="20" t="str">
        <f t="shared" si="12"/>
        <v xml:space="preserve"> </v>
      </c>
      <c r="F393" s="10" t="str">
        <f>IF(COUNTIF('Equipment Factors'!$F$2:$F$41,Equipment!E393),"Yes","No")</f>
        <v>No</v>
      </c>
      <c r="G393" s="3"/>
      <c r="H393" s="6" t="e">
        <f>VLOOKUP(E393,'Equipment Factors'!$F$2:$J$41,5,FALSE)*G393</f>
        <v>#N/A</v>
      </c>
      <c r="I393" s="6" t="e">
        <f t="shared" si="13"/>
        <v>#N/A</v>
      </c>
    </row>
    <row r="394" spans="1:9">
      <c r="A394" s="3"/>
      <c r="B394" s="3"/>
      <c r="C394" s="4"/>
      <c r="D394" s="4"/>
      <c r="E394" s="20" t="str">
        <f t="shared" si="12"/>
        <v xml:space="preserve"> </v>
      </c>
      <c r="F394" s="10" t="str">
        <f>IF(COUNTIF('Equipment Factors'!$F$2:$F$41,Equipment!E394),"Yes","No")</f>
        <v>No</v>
      </c>
      <c r="G394" s="3"/>
      <c r="H394" s="6" t="e">
        <f>VLOOKUP(E394,'Equipment Factors'!$F$2:$J$41,5,FALSE)*G394</f>
        <v>#N/A</v>
      </c>
      <c r="I394" s="6" t="e">
        <f t="shared" si="13"/>
        <v>#N/A</v>
      </c>
    </row>
    <row r="395" spans="1:9">
      <c r="A395" s="3"/>
      <c r="B395" s="3"/>
      <c r="C395" s="4"/>
      <c r="D395" s="4"/>
      <c r="E395" s="20" t="str">
        <f t="shared" si="12"/>
        <v xml:space="preserve"> </v>
      </c>
      <c r="F395" s="10" t="str">
        <f>IF(COUNTIF('Equipment Factors'!$F$2:$F$41,Equipment!E395),"Yes","No")</f>
        <v>No</v>
      </c>
      <c r="G395" s="3"/>
      <c r="H395" s="6" t="e">
        <f>VLOOKUP(E395,'Equipment Factors'!$F$2:$J$41,5,FALSE)*G395</f>
        <v>#N/A</v>
      </c>
      <c r="I395" s="6" t="e">
        <f t="shared" si="13"/>
        <v>#N/A</v>
      </c>
    </row>
    <row r="396" spans="1:9">
      <c r="A396" s="3"/>
      <c r="B396" s="3"/>
      <c r="C396" s="4"/>
      <c r="D396" s="4"/>
      <c r="E396" s="20" t="str">
        <f t="shared" si="12"/>
        <v xml:space="preserve"> </v>
      </c>
      <c r="F396" s="10" t="str">
        <f>IF(COUNTIF('Equipment Factors'!$F$2:$F$41,Equipment!E396),"Yes","No")</f>
        <v>No</v>
      </c>
      <c r="G396" s="3"/>
      <c r="H396" s="6" t="e">
        <f>VLOOKUP(E396,'Equipment Factors'!$F$2:$J$41,5,FALSE)*G396</f>
        <v>#N/A</v>
      </c>
      <c r="I396" s="6" t="e">
        <f t="shared" si="13"/>
        <v>#N/A</v>
      </c>
    </row>
    <row r="397" spans="1:9">
      <c r="A397" s="3"/>
      <c r="B397" s="3"/>
      <c r="C397" s="4"/>
      <c r="D397" s="4"/>
      <c r="E397" s="20" t="str">
        <f t="shared" si="12"/>
        <v xml:space="preserve"> </v>
      </c>
      <c r="F397" s="10" t="str">
        <f>IF(COUNTIF('Equipment Factors'!$F$2:$F$41,Equipment!E397),"Yes","No")</f>
        <v>No</v>
      </c>
      <c r="G397" s="3"/>
      <c r="H397" s="6" t="e">
        <f>VLOOKUP(E397,'Equipment Factors'!$F$2:$J$41,5,FALSE)*G397</f>
        <v>#N/A</v>
      </c>
      <c r="I397" s="6" t="e">
        <f t="shared" si="13"/>
        <v>#N/A</v>
      </c>
    </row>
    <row r="398" spans="1:9">
      <c r="A398" s="3"/>
      <c r="B398" s="3"/>
      <c r="C398" s="4"/>
      <c r="D398" s="4"/>
      <c r="E398" s="20" t="str">
        <f t="shared" si="12"/>
        <v xml:space="preserve"> </v>
      </c>
      <c r="F398" s="10" t="str">
        <f>IF(COUNTIF('Equipment Factors'!$F$2:$F$41,Equipment!E398),"Yes","No")</f>
        <v>No</v>
      </c>
      <c r="G398" s="3"/>
      <c r="H398" s="6" t="e">
        <f>VLOOKUP(E398,'Equipment Factors'!$F$2:$J$41,5,FALSE)*G398</f>
        <v>#N/A</v>
      </c>
      <c r="I398" s="6" t="e">
        <f t="shared" si="13"/>
        <v>#N/A</v>
      </c>
    </row>
    <row r="399" spans="1:9">
      <c r="A399" s="3"/>
      <c r="B399" s="3"/>
      <c r="C399" s="4"/>
      <c r="D399" s="4"/>
      <c r="E399" s="20" t="str">
        <f t="shared" si="12"/>
        <v xml:space="preserve"> </v>
      </c>
      <c r="F399" s="10" t="str">
        <f>IF(COUNTIF('Equipment Factors'!$F$2:$F$41,Equipment!E399),"Yes","No")</f>
        <v>No</v>
      </c>
      <c r="G399" s="3"/>
      <c r="H399" s="6" t="e">
        <f>VLOOKUP(E399,'Equipment Factors'!$F$2:$J$41,5,FALSE)*G399</f>
        <v>#N/A</v>
      </c>
      <c r="I399" s="6" t="e">
        <f t="shared" si="13"/>
        <v>#N/A</v>
      </c>
    </row>
    <row r="400" spans="1:9">
      <c r="A400" s="3"/>
      <c r="B400" s="3"/>
      <c r="C400" s="4"/>
      <c r="D400" s="4"/>
      <c r="E400" s="20" t="str">
        <f t="shared" si="12"/>
        <v xml:space="preserve"> </v>
      </c>
      <c r="F400" s="10" t="str">
        <f>IF(COUNTIF('Equipment Factors'!$F$2:$F$41,Equipment!E400),"Yes","No")</f>
        <v>No</v>
      </c>
      <c r="G400" s="3"/>
      <c r="H400" s="6" t="e">
        <f>VLOOKUP(E400,'Equipment Factors'!$F$2:$J$41,5,FALSE)*G400</f>
        <v>#N/A</v>
      </c>
      <c r="I400" s="6" t="e">
        <f t="shared" si="13"/>
        <v>#N/A</v>
      </c>
    </row>
    <row r="401" spans="1:9">
      <c r="A401" s="3"/>
      <c r="B401" s="3"/>
      <c r="C401" s="4"/>
      <c r="D401" s="4"/>
      <c r="E401" s="20" t="str">
        <f t="shared" si="12"/>
        <v xml:space="preserve"> </v>
      </c>
      <c r="F401" s="10" t="str">
        <f>IF(COUNTIF('Equipment Factors'!$F$2:$F$41,Equipment!E401),"Yes","No")</f>
        <v>No</v>
      </c>
      <c r="G401" s="3"/>
      <c r="H401" s="6" t="e">
        <f>VLOOKUP(E401,'Equipment Factors'!$F$2:$J$41,5,FALSE)*G401</f>
        <v>#N/A</v>
      </c>
      <c r="I401" s="6" t="e">
        <f t="shared" si="13"/>
        <v>#N/A</v>
      </c>
    </row>
    <row r="402" spans="1:9">
      <c r="A402" s="3"/>
      <c r="B402" s="3"/>
      <c r="C402" s="4"/>
      <c r="D402" s="4"/>
      <c r="E402" s="20" t="str">
        <f t="shared" si="12"/>
        <v xml:space="preserve"> </v>
      </c>
      <c r="F402" s="10" t="str">
        <f>IF(COUNTIF('Equipment Factors'!$F$2:$F$41,Equipment!E402),"Yes","No")</f>
        <v>No</v>
      </c>
      <c r="G402" s="3"/>
      <c r="H402" s="6" t="e">
        <f>VLOOKUP(E402,'Equipment Factors'!$F$2:$J$41,5,FALSE)*G402</f>
        <v>#N/A</v>
      </c>
      <c r="I402" s="6" t="e">
        <f t="shared" si="13"/>
        <v>#N/A</v>
      </c>
    </row>
    <row r="403" spans="1:9">
      <c r="A403" s="3"/>
      <c r="B403" s="3"/>
      <c r="C403" s="4"/>
      <c r="D403" s="4"/>
      <c r="E403" s="20" t="str">
        <f t="shared" si="12"/>
        <v xml:space="preserve"> </v>
      </c>
      <c r="F403" s="10" t="str">
        <f>IF(COUNTIF('Equipment Factors'!$F$2:$F$41,Equipment!E403),"Yes","No")</f>
        <v>No</v>
      </c>
      <c r="G403" s="3"/>
      <c r="H403" s="6" t="e">
        <f>VLOOKUP(E403,'Equipment Factors'!$F$2:$J$41,5,FALSE)*G403</f>
        <v>#N/A</v>
      </c>
      <c r="I403" s="6" t="e">
        <f t="shared" si="13"/>
        <v>#N/A</v>
      </c>
    </row>
    <row r="404" spans="1:9">
      <c r="A404" s="3"/>
      <c r="B404" s="3"/>
      <c r="C404" s="4"/>
      <c r="D404" s="4"/>
      <c r="E404" s="20" t="str">
        <f t="shared" si="12"/>
        <v xml:space="preserve"> </v>
      </c>
      <c r="F404" s="10" t="str">
        <f>IF(COUNTIF('Equipment Factors'!$F$2:$F$41,Equipment!E404),"Yes","No")</f>
        <v>No</v>
      </c>
      <c r="G404" s="3"/>
      <c r="H404" s="6" t="e">
        <f>VLOOKUP(E404,'Equipment Factors'!$F$2:$J$41,5,FALSE)*G404</f>
        <v>#N/A</v>
      </c>
      <c r="I404" s="6" t="e">
        <f t="shared" si="13"/>
        <v>#N/A</v>
      </c>
    </row>
    <row r="405" spans="1:9">
      <c r="A405" s="3"/>
      <c r="B405" s="3"/>
      <c r="C405" s="4"/>
      <c r="D405" s="4"/>
      <c r="E405" s="20" t="str">
        <f t="shared" si="12"/>
        <v xml:space="preserve"> </v>
      </c>
      <c r="F405" s="10" t="str">
        <f>IF(COUNTIF('Equipment Factors'!$F$2:$F$41,Equipment!E405),"Yes","No")</f>
        <v>No</v>
      </c>
      <c r="G405" s="3"/>
      <c r="H405" s="6" t="e">
        <f>VLOOKUP(E405,'Equipment Factors'!$F$2:$J$41,5,FALSE)*G405</f>
        <v>#N/A</v>
      </c>
      <c r="I405" s="6" t="e">
        <f t="shared" si="13"/>
        <v>#N/A</v>
      </c>
    </row>
    <row r="406" spans="1:9">
      <c r="A406" s="3"/>
      <c r="B406" s="3"/>
      <c r="C406" s="4"/>
      <c r="D406" s="4"/>
      <c r="E406" s="20" t="str">
        <f t="shared" si="12"/>
        <v xml:space="preserve"> </v>
      </c>
      <c r="F406" s="10" t="str">
        <f>IF(COUNTIF('Equipment Factors'!$F$2:$F$41,Equipment!E406),"Yes","No")</f>
        <v>No</v>
      </c>
      <c r="G406" s="3"/>
      <c r="H406" s="6" t="e">
        <f>VLOOKUP(E406,'Equipment Factors'!$F$2:$J$41,5,FALSE)*G406</f>
        <v>#N/A</v>
      </c>
      <c r="I406" s="6" t="e">
        <f t="shared" si="13"/>
        <v>#N/A</v>
      </c>
    </row>
    <row r="407" spans="1:9">
      <c r="A407" s="3"/>
      <c r="B407" s="3"/>
      <c r="C407" s="4"/>
      <c r="D407" s="4"/>
      <c r="E407" s="20" t="str">
        <f t="shared" si="12"/>
        <v xml:space="preserve"> </v>
      </c>
      <c r="F407" s="10" t="str">
        <f>IF(COUNTIF('Equipment Factors'!$F$2:$F$41,Equipment!E407),"Yes","No")</f>
        <v>No</v>
      </c>
      <c r="G407" s="3"/>
      <c r="H407" s="6" t="e">
        <f>VLOOKUP(E407,'Equipment Factors'!$F$2:$J$41,5,FALSE)*G407</f>
        <v>#N/A</v>
      </c>
      <c r="I407" s="6" t="e">
        <f t="shared" si="13"/>
        <v>#N/A</v>
      </c>
    </row>
    <row r="408" spans="1:9">
      <c r="A408" s="3"/>
      <c r="B408" s="3"/>
      <c r="C408" s="4"/>
      <c r="D408" s="4"/>
      <c r="E408" s="20" t="str">
        <f t="shared" si="12"/>
        <v xml:space="preserve"> </v>
      </c>
      <c r="F408" s="10" t="str">
        <f>IF(COUNTIF('Equipment Factors'!$F$2:$F$41,Equipment!E408),"Yes","No")</f>
        <v>No</v>
      </c>
      <c r="G408" s="3"/>
      <c r="H408" s="6" t="e">
        <f>VLOOKUP(E408,'Equipment Factors'!$F$2:$J$41,5,FALSE)*G408</f>
        <v>#N/A</v>
      </c>
      <c r="I408" s="6" t="e">
        <f t="shared" si="13"/>
        <v>#N/A</v>
      </c>
    </row>
    <row r="409" spans="1:9">
      <c r="A409" s="3"/>
      <c r="B409" s="3"/>
      <c r="C409" s="4"/>
      <c r="D409" s="4"/>
      <c r="E409" s="20" t="str">
        <f t="shared" si="12"/>
        <v xml:space="preserve"> </v>
      </c>
      <c r="F409" s="10" t="str">
        <f>IF(COUNTIF('Equipment Factors'!$F$2:$F$41,Equipment!E409),"Yes","No")</f>
        <v>No</v>
      </c>
      <c r="G409" s="3"/>
      <c r="H409" s="6" t="e">
        <f>VLOOKUP(E409,'Equipment Factors'!$F$2:$J$41,5,FALSE)*G409</f>
        <v>#N/A</v>
      </c>
      <c r="I409" s="6" t="e">
        <f t="shared" si="13"/>
        <v>#N/A</v>
      </c>
    </row>
    <row r="410" spans="1:9">
      <c r="A410" s="3"/>
      <c r="B410" s="3"/>
      <c r="C410" s="4"/>
      <c r="D410" s="4"/>
      <c r="E410" s="20" t="str">
        <f t="shared" si="12"/>
        <v xml:space="preserve"> </v>
      </c>
      <c r="F410" s="10" t="str">
        <f>IF(COUNTIF('Equipment Factors'!$F$2:$F$41,Equipment!E410),"Yes","No")</f>
        <v>No</v>
      </c>
      <c r="G410" s="3"/>
      <c r="H410" s="6" t="e">
        <f>VLOOKUP(E410,'Equipment Factors'!$F$2:$J$41,5,FALSE)*G410</f>
        <v>#N/A</v>
      </c>
      <c r="I410" s="6" t="e">
        <f t="shared" si="13"/>
        <v>#N/A</v>
      </c>
    </row>
    <row r="411" spans="1:9">
      <c r="A411" s="3"/>
      <c r="B411" s="3"/>
      <c r="C411" s="4"/>
      <c r="D411" s="4"/>
      <c r="E411" s="20" t="str">
        <f t="shared" si="12"/>
        <v xml:space="preserve"> </v>
      </c>
      <c r="F411" s="10" t="str">
        <f>IF(COUNTIF('Equipment Factors'!$F$2:$F$41,Equipment!E411),"Yes","No")</f>
        <v>No</v>
      </c>
      <c r="G411" s="3"/>
      <c r="H411" s="6" t="e">
        <f>VLOOKUP(E411,'Equipment Factors'!$F$2:$J$41,5,FALSE)*G411</f>
        <v>#N/A</v>
      </c>
      <c r="I411" s="6" t="e">
        <f t="shared" si="13"/>
        <v>#N/A</v>
      </c>
    </row>
    <row r="412" spans="1:9">
      <c r="A412" s="3"/>
      <c r="B412" s="3"/>
      <c r="C412" s="4"/>
      <c r="D412" s="4"/>
      <c r="E412" s="20" t="str">
        <f t="shared" si="12"/>
        <v xml:space="preserve"> </v>
      </c>
      <c r="F412" s="10" t="str">
        <f>IF(COUNTIF('Equipment Factors'!$F$2:$F$41,Equipment!E412),"Yes","No")</f>
        <v>No</v>
      </c>
      <c r="G412" s="3"/>
      <c r="H412" s="6" t="e">
        <f>VLOOKUP(E412,'Equipment Factors'!$F$2:$J$41,5,FALSE)*G412</f>
        <v>#N/A</v>
      </c>
      <c r="I412" s="6" t="e">
        <f t="shared" si="13"/>
        <v>#N/A</v>
      </c>
    </row>
    <row r="413" spans="1:9">
      <c r="A413" s="3"/>
      <c r="B413" s="3"/>
      <c r="C413" s="4"/>
      <c r="D413" s="4"/>
      <c r="E413" s="20" t="str">
        <f t="shared" si="12"/>
        <v xml:space="preserve"> </v>
      </c>
      <c r="F413" s="10" t="str">
        <f>IF(COUNTIF('Equipment Factors'!$F$2:$F$41,Equipment!E413),"Yes","No")</f>
        <v>No</v>
      </c>
      <c r="G413" s="3"/>
      <c r="H413" s="6" t="e">
        <f>VLOOKUP(E413,'Equipment Factors'!$F$2:$J$41,5,FALSE)*G413</f>
        <v>#N/A</v>
      </c>
      <c r="I413" s="6" t="e">
        <f t="shared" si="13"/>
        <v>#N/A</v>
      </c>
    </row>
    <row r="414" spans="1:9">
      <c r="A414" s="3"/>
      <c r="B414" s="3"/>
      <c r="C414" s="4"/>
      <c r="D414" s="4"/>
      <c r="E414" s="20" t="str">
        <f t="shared" si="12"/>
        <v xml:space="preserve"> </v>
      </c>
      <c r="F414" s="10" t="str">
        <f>IF(COUNTIF('Equipment Factors'!$F$2:$F$41,Equipment!E414),"Yes","No")</f>
        <v>No</v>
      </c>
      <c r="G414" s="3"/>
      <c r="H414" s="6" t="e">
        <f>VLOOKUP(E414,'Equipment Factors'!$F$2:$J$41,5,FALSE)*G414</f>
        <v>#N/A</v>
      </c>
      <c r="I414" s="6" t="e">
        <f t="shared" si="13"/>
        <v>#N/A</v>
      </c>
    </row>
    <row r="415" spans="1:9">
      <c r="A415" s="3"/>
      <c r="B415" s="3"/>
      <c r="C415" s="4"/>
      <c r="D415" s="4"/>
      <c r="E415" s="20" t="str">
        <f t="shared" si="12"/>
        <v xml:space="preserve"> </v>
      </c>
      <c r="F415" s="10" t="str">
        <f>IF(COUNTIF('Equipment Factors'!$F$2:$F$41,Equipment!E415),"Yes","No")</f>
        <v>No</v>
      </c>
      <c r="G415" s="3"/>
      <c r="H415" s="6" t="e">
        <f>VLOOKUP(E415,'Equipment Factors'!$F$2:$J$41,5,FALSE)*G415</f>
        <v>#N/A</v>
      </c>
      <c r="I415" s="6" t="e">
        <f t="shared" si="13"/>
        <v>#N/A</v>
      </c>
    </row>
    <row r="416" spans="1:9">
      <c r="A416" s="3"/>
      <c r="B416" s="3"/>
      <c r="C416" s="4"/>
      <c r="D416" s="4"/>
      <c r="E416" s="20" t="str">
        <f t="shared" si="12"/>
        <v xml:space="preserve"> </v>
      </c>
      <c r="F416" s="10" t="str">
        <f>IF(COUNTIF('Equipment Factors'!$F$2:$F$41,Equipment!E416),"Yes","No")</f>
        <v>No</v>
      </c>
      <c r="G416" s="3"/>
      <c r="H416" s="6" t="e">
        <f>VLOOKUP(E416,'Equipment Factors'!$F$2:$J$41,5,FALSE)*G416</f>
        <v>#N/A</v>
      </c>
      <c r="I416" s="6" t="e">
        <f t="shared" si="13"/>
        <v>#N/A</v>
      </c>
    </row>
    <row r="417" spans="1:9">
      <c r="A417" s="3"/>
      <c r="B417" s="3"/>
      <c r="C417" s="4"/>
      <c r="D417" s="4"/>
      <c r="E417" s="20" t="str">
        <f t="shared" si="12"/>
        <v xml:space="preserve"> </v>
      </c>
      <c r="F417" s="10" t="str">
        <f>IF(COUNTIF('Equipment Factors'!$F$2:$F$41,Equipment!E417),"Yes","No")</f>
        <v>No</v>
      </c>
      <c r="G417" s="3"/>
      <c r="H417" s="6" t="e">
        <f>VLOOKUP(E417,'Equipment Factors'!$F$2:$J$41,5,FALSE)*G417</f>
        <v>#N/A</v>
      </c>
      <c r="I417" s="6" t="e">
        <f t="shared" si="13"/>
        <v>#N/A</v>
      </c>
    </row>
    <row r="418" spans="1:9">
      <c r="A418" s="3"/>
      <c r="B418" s="3"/>
      <c r="C418" s="4"/>
      <c r="D418" s="4"/>
      <c r="E418" s="20" t="str">
        <f t="shared" si="12"/>
        <v xml:space="preserve"> </v>
      </c>
      <c r="F418" s="10" t="str">
        <f>IF(COUNTIF('Equipment Factors'!$F$2:$F$41,Equipment!E418),"Yes","No")</f>
        <v>No</v>
      </c>
      <c r="G418" s="3"/>
      <c r="H418" s="6" t="e">
        <f>VLOOKUP(E418,'Equipment Factors'!$F$2:$J$41,5,FALSE)*G418</f>
        <v>#N/A</v>
      </c>
      <c r="I418" s="6" t="e">
        <f t="shared" si="13"/>
        <v>#N/A</v>
      </c>
    </row>
    <row r="419" spans="1:9">
      <c r="A419" s="3"/>
      <c r="B419" s="3"/>
      <c r="C419" s="4"/>
      <c r="D419" s="4"/>
      <c r="E419" s="20" t="str">
        <f t="shared" si="12"/>
        <v xml:space="preserve"> </v>
      </c>
      <c r="F419" s="10" t="str">
        <f>IF(COUNTIF('Equipment Factors'!$F$2:$F$41,Equipment!E419),"Yes","No")</f>
        <v>No</v>
      </c>
      <c r="G419" s="3"/>
      <c r="H419" s="6" t="e">
        <f>VLOOKUP(E419,'Equipment Factors'!$F$2:$J$41,5,FALSE)*G419</f>
        <v>#N/A</v>
      </c>
      <c r="I419" s="6" t="e">
        <f t="shared" si="13"/>
        <v>#N/A</v>
      </c>
    </row>
    <row r="420" spans="1:9">
      <c r="A420" s="3"/>
      <c r="B420" s="3"/>
      <c r="C420" s="4"/>
      <c r="D420" s="4"/>
      <c r="E420" s="20" t="str">
        <f t="shared" si="12"/>
        <v xml:space="preserve"> </v>
      </c>
      <c r="F420" s="10" t="str">
        <f>IF(COUNTIF('Equipment Factors'!$F$2:$F$41,Equipment!E420),"Yes","No")</f>
        <v>No</v>
      </c>
      <c r="G420" s="3"/>
      <c r="H420" s="6" t="e">
        <f>VLOOKUP(E420,'Equipment Factors'!$F$2:$J$41,5,FALSE)*G420</f>
        <v>#N/A</v>
      </c>
      <c r="I420" s="6" t="e">
        <f t="shared" si="13"/>
        <v>#N/A</v>
      </c>
    </row>
    <row r="421" spans="1:9">
      <c r="A421" s="3"/>
      <c r="B421" s="3"/>
      <c r="C421" s="4"/>
      <c r="D421" s="4"/>
      <c r="E421" s="20" t="str">
        <f t="shared" si="12"/>
        <v xml:space="preserve"> </v>
      </c>
      <c r="F421" s="10" t="str">
        <f>IF(COUNTIF('Equipment Factors'!$F$2:$F$41,Equipment!E421),"Yes","No")</f>
        <v>No</v>
      </c>
      <c r="G421" s="3"/>
      <c r="H421" s="6" t="e">
        <f>VLOOKUP(E421,'Equipment Factors'!$F$2:$J$41,5,FALSE)*G421</f>
        <v>#N/A</v>
      </c>
      <c r="I421" s="6" t="e">
        <f t="shared" si="13"/>
        <v>#N/A</v>
      </c>
    </row>
    <row r="422" spans="1:9">
      <c r="A422" s="3"/>
      <c r="B422" s="3"/>
      <c r="C422" s="4"/>
      <c r="D422" s="4"/>
      <c r="E422" s="20" t="str">
        <f t="shared" si="12"/>
        <v xml:space="preserve"> </v>
      </c>
      <c r="F422" s="10" t="str">
        <f>IF(COUNTIF('Equipment Factors'!$F$2:$F$41,Equipment!E422),"Yes","No")</f>
        <v>No</v>
      </c>
      <c r="G422" s="3"/>
      <c r="H422" s="6" t="e">
        <f>VLOOKUP(E422,'Equipment Factors'!$F$2:$J$41,5,FALSE)*G422</f>
        <v>#N/A</v>
      </c>
      <c r="I422" s="6" t="e">
        <f t="shared" si="13"/>
        <v>#N/A</v>
      </c>
    </row>
    <row r="423" spans="1:9">
      <c r="A423" s="3"/>
      <c r="B423" s="3"/>
      <c r="C423" s="4"/>
      <c r="D423" s="4"/>
      <c r="E423" s="20" t="str">
        <f t="shared" si="12"/>
        <v xml:space="preserve"> </v>
      </c>
      <c r="F423" s="10" t="str">
        <f>IF(COUNTIF('Equipment Factors'!$F$2:$F$41,Equipment!E423),"Yes","No")</f>
        <v>No</v>
      </c>
      <c r="G423" s="3"/>
      <c r="H423" s="6" t="e">
        <f>VLOOKUP(E423,'Equipment Factors'!$F$2:$J$41,5,FALSE)*G423</f>
        <v>#N/A</v>
      </c>
      <c r="I423" s="6" t="e">
        <f t="shared" si="13"/>
        <v>#N/A</v>
      </c>
    </row>
    <row r="424" spans="1:9">
      <c r="A424" s="3"/>
      <c r="B424" s="3"/>
      <c r="C424" s="4"/>
      <c r="D424" s="4"/>
      <c r="E424" s="20" t="str">
        <f t="shared" si="12"/>
        <v xml:space="preserve"> </v>
      </c>
      <c r="F424" s="10" t="str">
        <f>IF(COUNTIF('Equipment Factors'!$F$2:$F$41,Equipment!E424),"Yes","No")</f>
        <v>No</v>
      </c>
      <c r="G424" s="3"/>
      <c r="H424" s="6" t="e">
        <f>VLOOKUP(E424,'Equipment Factors'!$F$2:$J$41,5,FALSE)*G424</f>
        <v>#N/A</v>
      </c>
      <c r="I424" s="6" t="e">
        <f t="shared" si="13"/>
        <v>#N/A</v>
      </c>
    </row>
    <row r="425" spans="1:9">
      <c r="A425" s="3"/>
      <c r="B425" s="3"/>
      <c r="C425" s="4"/>
      <c r="D425" s="4"/>
      <c r="E425" s="20" t="str">
        <f t="shared" si="12"/>
        <v xml:space="preserve"> </v>
      </c>
      <c r="F425" s="10" t="str">
        <f>IF(COUNTIF('Equipment Factors'!$F$2:$F$41,Equipment!E425),"Yes","No")</f>
        <v>No</v>
      </c>
      <c r="G425" s="3"/>
      <c r="H425" s="6" t="e">
        <f>VLOOKUP(E425,'Equipment Factors'!$F$2:$J$41,5,FALSE)*G425</f>
        <v>#N/A</v>
      </c>
      <c r="I425" s="6" t="e">
        <f t="shared" si="13"/>
        <v>#N/A</v>
      </c>
    </row>
    <row r="426" spans="1:9">
      <c r="A426" s="3"/>
      <c r="B426" s="3"/>
      <c r="C426" s="4"/>
      <c r="D426" s="4"/>
      <c r="E426" s="20" t="str">
        <f t="shared" si="12"/>
        <v xml:space="preserve"> </v>
      </c>
      <c r="F426" s="10" t="str">
        <f>IF(COUNTIF('Equipment Factors'!$F$2:$F$41,Equipment!E426),"Yes","No")</f>
        <v>No</v>
      </c>
      <c r="G426" s="3"/>
      <c r="H426" s="6" t="e">
        <f>VLOOKUP(E426,'Equipment Factors'!$F$2:$J$41,5,FALSE)*G426</f>
        <v>#N/A</v>
      </c>
      <c r="I426" s="6" t="e">
        <f t="shared" si="13"/>
        <v>#N/A</v>
      </c>
    </row>
    <row r="427" spans="1:9">
      <c r="A427" s="3"/>
      <c r="B427" s="3"/>
      <c r="C427" s="4"/>
      <c r="D427" s="4"/>
      <c r="E427" s="20" t="str">
        <f t="shared" si="12"/>
        <v xml:space="preserve"> </v>
      </c>
      <c r="F427" s="10" t="str">
        <f>IF(COUNTIF('Equipment Factors'!$F$2:$F$41,Equipment!E427),"Yes","No")</f>
        <v>No</v>
      </c>
      <c r="G427" s="3"/>
      <c r="H427" s="6" t="e">
        <f>VLOOKUP(E427,'Equipment Factors'!$F$2:$J$41,5,FALSE)*G427</f>
        <v>#N/A</v>
      </c>
      <c r="I427" s="6" t="e">
        <f t="shared" si="13"/>
        <v>#N/A</v>
      </c>
    </row>
    <row r="428" spans="1:9">
      <c r="A428" s="3"/>
      <c r="B428" s="3"/>
      <c r="C428" s="4"/>
      <c r="D428" s="4"/>
      <c r="E428" s="20" t="str">
        <f t="shared" si="12"/>
        <v xml:space="preserve"> </v>
      </c>
      <c r="F428" s="10" t="str">
        <f>IF(COUNTIF('Equipment Factors'!$F$2:$F$41,Equipment!E428),"Yes","No")</f>
        <v>No</v>
      </c>
      <c r="G428" s="3"/>
      <c r="H428" s="6" t="e">
        <f>VLOOKUP(E428,'Equipment Factors'!$F$2:$J$41,5,FALSE)*G428</f>
        <v>#N/A</v>
      </c>
      <c r="I428" s="6" t="e">
        <f t="shared" si="13"/>
        <v>#N/A</v>
      </c>
    </row>
    <row r="429" spans="1:9">
      <c r="A429" s="3"/>
      <c r="B429" s="3"/>
      <c r="C429" s="4"/>
      <c r="D429" s="4"/>
      <c r="E429" s="20" t="str">
        <f t="shared" si="12"/>
        <v xml:space="preserve"> </v>
      </c>
      <c r="F429" s="10" t="str">
        <f>IF(COUNTIF('Equipment Factors'!$F$2:$F$41,Equipment!E429),"Yes","No")</f>
        <v>No</v>
      </c>
      <c r="G429" s="3"/>
      <c r="H429" s="6" t="e">
        <f>VLOOKUP(E429,'Equipment Factors'!$F$2:$J$41,5,FALSE)*G429</f>
        <v>#N/A</v>
      </c>
      <c r="I429" s="6" t="e">
        <f t="shared" si="13"/>
        <v>#N/A</v>
      </c>
    </row>
    <row r="430" spans="1:9">
      <c r="A430" s="3"/>
      <c r="B430" s="3"/>
      <c r="C430" s="4"/>
      <c r="D430" s="4"/>
      <c r="E430" s="20" t="str">
        <f t="shared" si="12"/>
        <v xml:space="preserve"> </v>
      </c>
      <c r="F430" s="10" t="str">
        <f>IF(COUNTIF('Equipment Factors'!$F$2:$F$41,Equipment!E430),"Yes","No")</f>
        <v>No</v>
      </c>
      <c r="G430" s="3"/>
      <c r="H430" s="6" t="e">
        <f>VLOOKUP(E430,'Equipment Factors'!$F$2:$J$41,5,FALSE)*G430</f>
        <v>#N/A</v>
      </c>
      <c r="I430" s="6" t="e">
        <f t="shared" si="13"/>
        <v>#N/A</v>
      </c>
    </row>
    <row r="431" spans="1:9">
      <c r="A431" s="3"/>
      <c r="B431" s="3"/>
      <c r="C431" s="4"/>
      <c r="D431" s="4"/>
      <c r="E431" s="20" t="str">
        <f t="shared" si="12"/>
        <v xml:space="preserve"> </v>
      </c>
      <c r="F431" s="10" t="str">
        <f>IF(COUNTIF('Equipment Factors'!$F$2:$F$41,Equipment!E431),"Yes","No")</f>
        <v>No</v>
      </c>
      <c r="G431" s="3"/>
      <c r="H431" s="6" t="e">
        <f>VLOOKUP(E431,'Equipment Factors'!$F$2:$J$41,5,FALSE)*G431</f>
        <v>#N/A</v>
      </c>
      <c r="I431" s="6" t="e">
        <f t="shared" si="13"/>
        <v>#N/A</v>
      </c>
    </row>
    <row r="432" spans="1:9">
      <c r="A432" s="3"/>
      <c r="B432" s="3"/>
      <c r="C432" s="4"/>
      <c r="D432" s="4"/>
      <c r="E432" s="20" t="str">
        <f t="shared" si="12"/>
        <v xml:space="preserve"> </v>
      </c>
      <c r="F432" s="10" t="str">
        <f>IF(COUNTIF('Equipment Factors'!$F$2:$F$41,Equipment!E432),"Yes","No")</f>
        <v>No</v>
      </c>
      <c r="G432" s="3"/>
      <c r="H432" s="6" t="e">
        <f>VLOOKUP(E432,'Equipment Factors'!$F$2:$J$41,5,FALSE)*G432</f>
        <v>#N/A</v>
      </c>
      <c r="I432" s="6" t="e">
        <f t="shared" si="13"/>
        <v>#N/A</v>
      </c>
    </row>
    <row r="433" spans="1:9">
      <c r="A433" s="3"/>
      <c r="B433" s="3"/>
      <c r="C433" s="4"/>
      <c r="D433" s="4"/>
      <c r="E433" s="20" t="str">
        <f t="shared" si="12"/>
        <v xml:space="preserve"> </v>
      </c>
      <c r="F433" s="10" t="str">
        <f>IF(COUNTIF('Equipment Factors'!$F$2:$F$41,Equipment!E433),"Yes","No")</f>
        <v>No</v>
      </c>
      <c r="G433" s="3"/>
      <c r="H433" s="6" t="e">
        <f>VLOOKUP(E433,'Equipment Factors'!$F$2:$J$41,5,FALSE)*G433</f>
        <v>#N/A</v>
      </c>
      <c r="I433" s="6" t="e">
        <f t="shared" si="13"/>
        <v>#N/A</v>
      </c>
    </row>
    <row r="434" spans="1:9">
      <c r="A434" s="3"/>
      <c r="B434" s="3"/>
      <c r="C434" s="4"/>
      <c r="D434" s="4"/>
      <c r="E434" s="20" t="str">
        <f t="shared" si="12"/>
        <v xml:space="preserve"> </v>
      </c>
      <c r="F434" s="10" t="str">
        <f>IF(COUNTIF('Equipment Factors'!$F$2:$F$41,Equipment!E434),"Yes","No")</f>
        <v>No</v>
      </c>
      <c r="G434" s="3"/>
      <c r="H434" s="6" t="e">
        <f>VLOOKUP(E434,'Equipment Factors'!$F$2:$J$41,5,FALSE)*G434</f>
        <v>#N/A</v>
      </c>
      <c r="I434" s="6" t="e">
        <f t="shared" si="13"/>
        <v>#N/A</v>
      </c>
    </row>
    <row r="435" spans="1:9">
      <c r="A435" s="3"/>
      <c r="B435" s="3"/>
      <c r="C435" s="4"/>
      <c r="D435" s="4"/>
      <c r="E435" s="20" t="str">
        <f t="shared" si="12"/>
        <v xml:space="preserve"> </v>
      </c>
      <c r="F435" s="10" t="str">
        <f>IF(COUNTIF('Equipment Factors'!$F$2:$F$41,Equipment!E435),"Yes","No")</f>
        <v>No</v>
      </c>
      <c r="G435" s="3"/>
      <c r="H435" s="6" t="e">
        <f>VLOOKUP(E435,'Equipment Factors'!$F$2:$J$41,5,FALSE)*G435</f>
        <v>#N/A</v>
      </c>
      <c r="I435" s="6" t="e">
        <f t="shared" si="13"/>
        <v>#N/A</v>
      </c>
    </row>
    <row r="436" spans="1:9">
      <c r="A436" s="3"/>
      <c r="B436" s="3"/>
      <c r="C436" s="4"/>
      <c r="D436" s="4"/>
      <c r="E436" s="20" t="str">
        <f t="shared" si="12"/>
        <v xml:space="preserve"> </v>
      </c>
      <c r="F436" s="10" t="str">
        <f>IF(COUNTIF('Equipment Factors'!$F$2:$F$41,Equipment!E436),"Yes","No")</f>
        <v>No</v>
      </c>
      <c r="G436" s="3"/>
      <c r="H436" s="6" t="e">
        <f>VLOOKUP(E436,'Equipment Factors'!$F$2:$J$41,5,FALSE)*G436</f>
        <v>#N/A</v>
      </c>
      <c r="I436" s="6" t="e">
        <f t="shared" si="13"/>
        <v>#N/A</v>
      </c>
    </row>
    <row r="437" spans="1:9">
      <c r="A437" s="3"/>
      <c r="B437" s="3"/>
      <c r="C437" s="4"/>
      <c r="D437" s="4"/>
      <c r="E437" s="20" t="str">
        <f t="shared" si="12"/>
        <v xml:space="preserve"> </v>
      </c>
      <c r="F437" s="10" t="str">
        <f>IF(COUNTIF('Equipment Factors'!$F$2:$F$41,Equipment!E437),"Yes","No")</f>
        <v>No</v>
      </c>
      <c r="G437" s="3"/>
      <c r="H437" s="6" t="e">
        <f>VLOOKUP(E437,'Equipment Factors'!$F$2:$J$41,5,FALSE)*G437</f>
        <v>#N/A</v>
      </c>
      <c r="I437" s="6" t="e">
        <f t="shared" si="13"/>
        <v>#N/A</v>
      </c>
    </row>
    <row r="438" spans="1:9">
      <c r="A438" s="3"/>
      <c r="B438" s="3"/>
      <c r="C438" s="4"/>
      <c r="D438" s="4"/>
      <c r="E438" s="20" t="str">
        <f t="shared" si="12"/>
        <v xml:space="preserve"> </v>
      </c>
      <c r="F438" s="10" t="str">
        <f>IF(COUNTIF('Equipment Factors'!$F$2:$F$41,Equipment!E438),"Yes","No")</f>
        <v>No</v>
      </c>
      <c r="G438" s="3"/>
      <c r="H438" s="6" t="e">
        <f>VLOOKUP(E438,'Equipment Factors'!$F$2:$J$41,5,FALSE)*G438</f>
        <v>#N/A</v>
      </c>
      <c r="I438" s="6" t="e">
        <f t="shared" si="13"/>
        <v>#N/A</v>
      </c>
    </row>
    <row r="439" spans="1:9">
      <c r="A439" s="3"/>
      <c r="B439" s="3"/>
      <c r="C439" s="4"/>
      <c r="D439" s="4"/>
      <c r="E439" s="20" t="str">
        <f t="shared" si="12"/>
        <v xml:space="preserve"> </v>
      </c>
      <c r="F439" s="10" t="str">
        <f>IF(COUNTIF('Equipment Factors'!$F$2:$F$41,Equipment!E439),"Yes","No")</f>
        <v>No</v>
      </c>
      <c r="G439" s="3"/>
      <c r="H439" s="6" t="e">
        <f>VLOOKUP(E439,'Equipment Factors'!$F$2:$J$41,5,FALSE)*G439</f>
        <v>#N/A</v>
      </c>
      <c r="I439" s="6" t="e">
        <f t="shared" si="13"/>
        <v>#N/A</v>
      </c>
    </row>
    <row r="440" spans="1:9">
      <c r="A440" s="3"/>
      <c r="B440" s="3"/>
      <c r="C440" s="4"/>
      <c r="D440" s="4"/>
      <c r="E440" s="20" t="str">
        <f t="shared" si="12"/>
        <v xml:space="preserve"> </v>
      </c>
      <c r="F440" s="10" t="str">
        <f>IF(COUNTIF('Equipment Factors'!$F$2:$F$41,Equipment!E440),"Yes","No")</f>
        <v>No</v>
      </c>
      <c r="G440" s="3"/>
      <c r="H440" s="6" t="e">
        <f>VLOOKUP(E440,'Equipment Factors'!$F$2:$J$41,5,FALSE)*G440</f>
        <v>#N/A</v>
      </c>
      <c r="I440" s="6" t="e">
        <f t="shared" si="13"/>
        <v>#N/A</v>
      </c>
    </row>
    <row r="441" spans="1:9">
      <c r="A441" s="3"/>
      <c r="B441" s="3"/>
      <c r="C441" s="4"/>
      <c r="D441" s="4"/>
      <c r="E441" s="20" t="str">
        <f t="shared" si="12"/>
        <v xml:space="preserve"> </v>
      </c>
      <c r="F441" s="10" t="str">
        <f>IF(COUNTIF('Equipment Factors'!$F$2:$F$41,Equipment!E441),"Yes","No")</f>
        <v>No</v>
      </c>
      <c r="G441" s="3"/>
      <c r="H441" s="6" t="e">
        <f>VLOOKUP(E441,'Equipment Factors'!$F$2:$J$41,5,FALSE)*G441</f>
        <v>#N/A</v>
      </c>
      <c r="I441" s="6" t="e">
        <f t="shared" si="13"/>
        <v>#N/A</v>
      </c>
    </row>
    <row r="442" spans="1:9">
      <c r="A442" s="3"/>
      <c r="B442" s="3"/>
      <c r="C442" s="4"/>
      <c r="D442" s="4"/>
      <c r="E442" s="20" t="str">
        <f t="shared" si="12"/>
        <v xml:space="preserve"> </v>
      </c>
      <c r="F442" s="10" t="str">
        <f>IF(COUNTIF('Equipment Factors'!$F$2:$F$41,Equipment!E442),"Yes","No")</f>
        <v>No</v>
      </c>
      <c r="G442" s="3"/>
      <c r="H442" s="6" t="e">
        <f>VLOOKUP(E442,'Equipment Factors'!$F$2:$J$41,5,FALSE)*G442</f>
        <v>#N/A</v>
      </c>
      <c r="I442" s="6" t="e">
        <f t="shared" si="13"/>
        <v>#N/A</v>
      </c>
    </row>
    <row r="443" spans="1:9">
      <c r="A443" s="3"/>
      <c r="B443" s="3"/>
      <c r="C443" s="4"/>
      <c r="D443" s="4"/>
      <c r="E443" s="20" t="str">
        <f t="shared" si="12"/>
        <v xml:space="preserve"> </v>
      </c>
      <c r="F443" s="10" t="str">
        <f>IF(COUNTIF('Equipment Factors'!$F$2:$F$41,Equipment!E443),"Yes","No")</f>
        <v>No</v>
      </c>
      <c r="G443" s="3"/>
      <c r="H443" s="6" t="e">
        <f>VLOOKUP(E443,'Equipment Factors'!$F$2:$J$41,5,FALSE)*G443</f>
        <v>#N/A</v>
      </c>
      <c r="I443" s="6" t="e">
        <f t="shared" si="13"/>
        <v>#N/A</v>
      </c>
    </row>
    <row r="444" spans="1:9">
      <c r="A444" s="3"/>
      <c r="B444" s="3"/>
      <c r="C444" s="4"/>
      <c r="D444" s="4"/>
      <c r="E444" s="20" t="str">
        <f t="shared" si="12"/>
        <v xml:space="preserve"> </v>
      </c>
      <c r="F444" s="10" t="str">
        <f>IF(COUNTIF('Equipment Factors'!$F$2:$F$41,Equipment!E444),"Yes","No")</f>
        <v>No</v>
      </c>
      <c r="G444" s="3"/>
      <c r="H444" s="6" t="e">
        <f>VLOOKUP(E444,'Equipment Factors'!$F$2:$J$41,5,FALSE)*G444</f>
        <v>#N/A</v>
      </c>
      <c r="I444" s="6" t="e">
        <f t="shared" si="13"/>
        <v>#N/A</v>
      </c>
    </row>
    <row r="445" spans="1:9">
      <c r="A445" s="3"/>
      <c r="B445" s="3"/>
      <c r="C445" s="4"/>
      <c r="D445" s="4"/>
      <c r="E445" s="20" t="str">
        <f t="shared" si="12"/>
        <v xml:space="preserve"> </v>
      </c>
      <c r="F445" s="10" t="str">
        <f>IF(COUNTIF('Equipment Factors'!$F$2:$F$41,Equipment!E445),"Yes","No")</f>
        <v>No</v>
      </c>
      <c r="G445" s="3"/>
      <c r="H445" s="6" t="e">
        <f>VLOOKUP(E445,'Equipment Factors'!$F$2:$J$41,5,FALSE)*G445</f>
        <v>#N/A</v>
      </c>
      <c r="I445" s="6" t="e">
        <f t="shared" si="13"/>
        <v>#N/A</v>
      </c>
    </row>
    <row r="446" spans="1:9">
      <c r="A446" s="3"/>
      <c r="B446" s="3"/>
      <c r="C446" s="4"/>
      <c r="D446" s="4"/>
      <c r="E446" s="20" t="str">
        <f t="shared" si="12"/>
        <v xml:space="preserve"> </v>
      </c>
      <c r="F446" s="10" t="str">
        <f>IF(COUNTIF('Equipment Factors'!$F$2:$F$41,Equipment!E446),"Yes","No")</f>
        <v>No</v>
      </c>
      <c r="G446" s="3"/>
      <c r="H446" s="6" t="e">
        <f>VLOOKUP(E446,'Equipment Factors'!$F$2:$J$41,5,FALSE)*G446</f>
        <v>#N/A</v>
      </c>
      <c r="I446" s="6" t="e">
        <f t="shared" si="13"/>
        <v>#N/A</v>
      </c>
    </row>
    <row r="447" spans="1:9">
      <c r="A447" s="3"/>
      <c r="B447" s="3"/>
      <c r="C447" s="4"/>
      <c r="D447" s="4"/>
      <c r="E447" s="20" t="str">
        <f t="shared" si="12"/>
        <v xml:space="preserve"> </v>
      </c>
      <c r="F447" s="10" t="str">
        <f>IF(COUNTIF('Equipment Factors'!$F$2:$F$41,Equipment!E447),"Yes","No")</f>
        <v>No</v>
      </c>
      <c r="G447" s="3"/>
      <c r="H447" s="6" t="e">
        <f>VLOOKUP(E447,'Equipment Factors'!$F$2:$J$41,5,FALSE)*G447</f>
        <v>#N/A</v>
      </c>
      <c r="I447" s="6" t="e">
        <f t="shared" si="13"/>
        <v>#N/A</v>
      </c>
    </row>
    <row r="448" spans="1:9">
      <c r="A448" s="3"/>
      <c r="B448" s="3"/>
      <c r="C448" s="4"/>
      <c r="D448" s="4"/>
      <c r="E448" s="20" t="str">
        <f t="shared" si="12"/>
        <v xml:space="preserve"> </v>
      </c>
      <c r="F448" s="10" t="str">
        <f>IF(COUNTIF('Equipment Factors'!$F$2:$F$41,Equipment!E448),"Yes","No")</f>
        <v>No</v>
      </c>
      <c r="G448" s="3"/>
      <c r="H448" s="6" t="e">
        <f>VLOOKUP(E448,'Equipment Factors'!$F$2:$J$41,5,FALSE)*G448</f>
        <v>#N/A</v>
      </c>
      <c r="I448" s="6" t="e">
        <f t="shared" si="13"/>
        <v>#N/A</v>
      </c>
    </row>
    <row r="449" spans="1:9">
      <c r="A449" s="3"/>
      <c r="B449" s="3"/>
      <c r="C449" s="4"/>
      <c r="D449" s="4"/>
      <c r="E449" s="20" t="str">
        <f t="shared" si="12"/>
        <v xml:space="preserve"> </v>
      </c>
      <c r="F449" s="10" t="str">
        <f>IF(COUNTIF('Equipment Factors'!$F$2:$F$41,Equipment!E449),"Yes","No")</f>
        <v>No</v>
      </c>
      <c r="G449" s="3"/>
      <c r="H449" s="6" t="e">
        <f>VLOOKUP(E449,'Equipment Factors'!$F$2:$J$41,5,FALSE)*G449</f>
        <v>#N/A</v>
      </c>
      <c r="I449" s="6" t="e">
        <f t="shared" si="13"/>
        <v>#N/A</v>
      </c>
    </row>
    <row r="450" spans="1:9">
      <c r="A450" s="3"/>
      <c r="B450" s="3"/>
      <c r="C450" s="4"/>
      <c r="D450" s="4"/>
      <c r="E450" s="20" t="str">
        <f t="shared" si="12"/>
        <v xml:space="preserve"> </v>
      </c>
      <c r="F450" s="10" t="str">
        <f>IF(COUNTIF('Equipment Factors'!$F$2:$F$41,Equipment!E450),"Yes","No")</f>
        <v>No</v>
      </c>
      <c r="G450" s="3"/>
      <c r="H450" s="6" t="e">
        <f>VLOOKUP(E450,'Equipment Factors'!$F$2:$J$41,5,FALSE)*G450</f>
        <v>#N/A</v>
      </c>
      <c r="I450" s="6" t="e">
        <f t="shared" si="13"/>
        <v>#N/A</v>
      </c>
    </row>
    <row r="451" spans="1:9">
      <c r="A451" s="3"/>
      <c r="B451" s="3"/>
      <c r="C451" s="4"/>
      <c r="D451" s="4"/>
      <c r="E451" s="20" t="str">
        <f t="shared" ref="E451:E500" si="14">C451&amp;" "&amp;D451</f>
        <v xml:space="preserve"> </v>
      </c>
      <c r="F451" s="10" t="str">
        <f>IF(COUNTIF('Equipment Factors'!$F$2:$F$41,Equipment!E451),"Yes","No")</f>
        <v>No</v>
      </c>
      <c r="G451" s="3"/>
      <c r="H451" s="6" t="e">
        <f>VLOOKUP(E451,'Equipment Factors'!$F$2:$J$41,5,FALSE)*G451</f>
        <v>#N/A</v>
      </c>
      <c r="I451" s="6" t="e">
        <f t="shared" ref="I451:I500" si="15">H451/1000</f>
        <v>#N/A</v>
      </c>
    </row>
    <row r="452" spans="1:9">
      <c r="A452" s="3"/>
      <c r="B452" s="3"/>
      <c r="C452" s="4"/>
      <c r="D452" s="4"/>
      <c r="E452" s="20" t="str">
        <f t="shared" si="14"/>
        <v xml:space="preserve"> </v>
      </c>
      <c r="F452" s="10" t="str">
        <f>IF(COUNTIF('Equipment Factors'!$F$2:$F$41,Equipment!E452),"Yes","No")</f>
        <v>No</v>
      </c>
      <c r="G452" s="3"/>
      <c r="H452" s="6" t="e">
        <f>VLOOKUP(E452,'Equipment Factors'!$F$2:$J$41,5,FALSE)*G452</f>
        <v>#N/A</v>
      </c>
      <c r="I452" s="6" t="e">
        <f t="shared" si="15"/>
        <v>#N/A</v>
      </c>
    </row>
    <row r="453" spans="1:9">
      <c r="A453" s="3"/>
      <c r="B453" s="3"/>
      <c r="C453" s="4"/>
      <c r="D453" s="4"/>
      <c r="E453" s="20" t="str">
        <f t="shared" si="14"/>
        <v xml:space="preserve"> </v>
      </c>
      <c r="F453" s="10" t="str">
        <f>IF(COUNTIF('Equipment Factors'!$F$2:$F$41,Equipment!E453),"Yes","No")</f>
        <v>No</v>
      </c>
      <c r="G453" s="3"/>
      <c r="H453" s="6" t="e">
        <f>VLOOKUP(E453,'Equipment Factors'!$F$2:$J$41,5,FALSE)*G453</f>
        <v>#N/A</v>
      </c>
      <c r="I453" s="6" t="e">
        <f t="shared" si="15"/>
        <v>#N/A</v>
      </c>
    </row>
    <row r="454" spans="1:9">
      <c r="A454" s="3"/>
      <c r="B454" s="3"/>
      <c r="C454" s="4"/>
      <c r="D454" s="4"/>
      <c r="E454" s="20" t="str">
        <f t="shared" si="14"/>
        <v xml:space="preserve"> </v>
      </c>
      <c r="F454" s="10" t="str">
        <f>IF(COUNTIF('Equipment Factors'!$F$2:$F$41,Equipment!E454),"Yes","No")</f>
        <v>No</v>
      </c>
      <c r="G454" s="3"/>
      <c r="H454" s="6" t="e">
        <f>VLOOKUP(E454,'Equipment Factors'!$F$2:$J$41,5,FALSE)*G454</f>
        <v>#N/A</v>
      </c>
      <c r="I454" s="6" t="e">
        <f t="shared" si="15"/>
        <v>#N/A</v>
      </c>
    </row>
    <row r="455" spans="1:9">
      <c r="A455" s="3"/>
      <c r="B455" s="3"/>
      <c r="C455" s="4"/>
      <c r="D455" s="4"/>
      <c r="E455" s="20" t="str">
        <f t="shared" si="14"/>
        <v xml:space="preserve"> </v>
      </c>
      <c r="F455" s="10" t="str">
        <f>IF(COUNTIF('Equipment Factors'!$F$2:$F$41,Equipment!E455),"Yes","No")</f>
        <v>No</v>
      </c>
      <c r="G455" s="3"/>
      <c r="H455" s="6" t="e">
        <f>VLOOKUP(E455,'Equipment Factors'!$F$2:$J$41,5,FALSE)*G455</f>
        <v>#N/A</v>
      </c>
      <c r="I455" s="6" t="e">
        <f t="shared" si="15"/>
        <v>#N/A</v>
      </c>
    </row>
    <row r="456" spans="1:9">
      <c r="A456" s="3"/>
      <c r="B456" s="3"/>
      <c r="C456" s="4"/>
      <c r="D456" s="4"/>
      <c r="E456" s="20" t="str">
        <f t="shared" si="14"/>
        <v xml:space="preserve"> </v>
      </c>
      <c r="F456" s="10" t="str">
        <f>IF(COUNTIF('Equipment Factors'!$F$2:$F$41,Equipment!E456),"Yes","No")</f>
        <v>No</v>
      </c>
      <c r="G456" s="3"/>
      <c r="H456" s="6" t="e">
        <f>VLOOKUP(E456,'Equipment Factors'!$F$2:$J$41,5,FALSE)*G456</f>
        <v>#N/A</v>
      </c>
      <c r="I456" s="6" t="e">
        <f t="shared" si="15"/>
        <v>#N/A</v>
      </c>
    </row>
    <row r="457" spans="1:9">
      <c r="A457" s="3"/>
      <c r="B457" s="3"/>
      <c r="C457" s="4"/>
      <c r="D457" s="4"/>
      <c r="E457" s="20" t="str">
        <f t="shared" si="14"/>
        <v xml:space="preserve"> </v>
      </c>
      <c r="F457" s="10" t="str">
        <f>IF(COUNTIF('Equipment Factors'!$F$2:$F$41,Equipment!E457),"Yes","No")</f>
        <v>No</v>
      </c>
      <c r="G457" s="3"/>
      <c r="H457" s="6" t="e">
        <f>VLOOKUP(E457,'Equipment Factors'!$F$2:$J$41,5,FALSE)*G457</f>
        <v>#N/A</v>
      </c>
      <c r="I457" s="6" t="e">
        <f t="shared" si="15"/>
        <v>#N/A</v>
      </c>
    </row>
    <row r="458" spans="1:9">
      <c r="A458" s="3"/>
      <c r="B458" s="3"/>
      <c r="C458" s="4"/>
      <c r="D458" s="4"/>
      <c r="E458" s="20" t="str">
        <f t="shared" si="14"/>
        <v xml:space="preserve"> </v>
      </c>
      <c r="F458" s="10" t="str">
        <f>IF(COUNTIF('Equipment Factors'!$F$2:$F$41,Equipment!E458),"Yes","No")</f>
        <v>No</v>
      </c>
      <c r="G458" s="3"/>
      <c r="H458" s="6" t="e">
        <f>VLOOKUP(E458,'Equipment Factors'!$F$2:$J$41,5,FALSE)*G458</f>
        <v>#N/A</v>
      </c>
      <c r="I458" s="6" t="e">
        <f t="shared" si="15"/>
        <v>#N/A</v>
      </c>
    </row>
    <row r="459" spans="1:9">
      <c r="A459" s="3"/>
      <c r="B459" s="3"/>
      <c r="C459" s="4"/>
      <c r="D459" s="4"/>
      <c r="E459" s="20" t="str">
        <f t="shared" si="14"/>
        <v xml:space="preserve"> </v>
      </c>
      <c r="F459" s="10" t="str">
        <f>IF(COUNTIF('Equipment Factors'!$F$2:$F$41,Equipment!E459),"Yes","No")</f>
        <v>No</v>
      </c>
      <c r="G459" s="3"/>
      <c r="H459" s="6" t="e">
        <f>VLOOKUP(E459,'Equipment Factors'!$F$2:$J$41,5,FALSE)*G459</f>
        <v>#N/A</v>
      </c>
      <c r="I459" s="6" t="e">
        <f t="shared" si="15"/>
        <v>#N/A</v>
      </c>
    </row>
    <row r="460" spans="1:9">
      <c r="A460" s="3"/>
      <c r="B460" s="3"/>
      <c r="C460" s="4"/>
      <c r="D460" s="4"/>
      <c r="E460" s="20" t="str">
        <f t="shared" si="14"/>
        <v xml:space="preserve"> </v>
      </c>
      <c r="F460" s="10" t="str">
        <f>IF(COUNTIF('Equipment Factors'!$F$2:$F$41,Equipment!E460),"Yes","No")</f>
        <v>No</v>
      </c>
      <c r="G460" s="3"/>
      <c r="H460" s="6" t="e">
        <f>VLOOKUP(E460,'Equipment Factors'!$F$2:$J$41,5,FALSE)*G460</f>
        <v>#N/A</v>
      </c>
      <c r="I460" s="6" t="e">
        <f t="shared" si="15"/>
        <v>#N/A</v>
      </c>
    </row>
    <row r="461" spans="1:9">
      <c r="A461" s="3"/>
      <c r="B461" s="3"/>
      <c r="C461" s="4"/>
      <c r="D461" s="4"/>
      <c r="E461" s="20" t="str">
        <f t="shared" si="14"/>
        <v xml:space="preserve"> </v>
      </c>
      <c r="F461" s="10" t="str">
        <f>IF(COUNTIF('Equipment Factors'!$F$2:$F$41,Equipment!E461),"Yes","No")</f>
        <v>No</v>
      </c>
      <c r="G461" s="3"/>
      <c r="H461" s="6" t="e">
        <f>VLOOKUP(E461,'Equipment Factors'!$F$2:$J$41,5,FALSE)*G461</f>
        <v>#N/A</v>
      </c>
      <c r="I461" s="6" t="e">
        <f t="shared" si="15"/>
        <v>#N/A</v>
      </c>
    </row>
    <row r="462" spans="1:9">
      <c r="A462" s="3"/>
      <c r="B462" s="3"/>
      <c r="C462" s="4"/>
      <c r="D462" s="4"/>
      <c r="E462" s="20" t="str">
        <f t="shared" si="14"/>
        <v xml:space="preserve"> </v>
      </c>
      <c r="F462" s="10" t="str">
        <f>IF(COUNTIF('Equipment Factors'!$F$2:$F$41,Equipment!E462),"Yes","No")</f>
        <v>No</v>
      </c>
      <c r="G462" s="3"/>
      <c r="H462" s="6" t="e">
        <f>VLOOKUP(E462,'Equipment Factors'!$F$2:$J$41,5,FALSE)*G462</f>
        <v>#N/A</v>
      </c>
      <c r="I462" s="6" t="e">
        <f t="shared" si="15"/>
        <v>#N/A</v>
      </c>
    </row>
    <row r="463" spans="1:9">
      <c r="A463" s="3"/>
      <c r="B463" s="3"/>
      <c r="C463" s="4"/>
      <c r="D463" s="4"/>
      <c r="E463" s="20" t="str">
        <f t="shared" si="14"/>
        <v xml:space="preserve"> </v>
      </c>
      <c r="F463" s="10" t="str">
        <f>IF(COUNTIF('Equipment Factors'!$F$2:$F$41,Equipment!E463),"Yes","No")</f>
        <v>No</v>
      </c>
      <c r="G463" s="3"/>
      <c r="H463" s="6" t="e">
        <f>VLOOKUP(E463,'Equipment Factors'!$F$2:$J$41,5,FALSE)*G463</f>
        <v>#N/A</v>
      </c>
      <c r="I463" s="6" t="e">
        <f t="shared" si="15"/>
        <v>#N/A</v>
      </c>
    </row>
    <row r="464" spans="1:9">
      <c r="A464" s="3"/>
      <c r="B464" s="3"/>
      <c r="C464" s="4"/>
      <c r="D464" s="4"/>
      <c r="E464" s="20" t="str">
        <f t="shared" si="14"/>
        <v xml:space="preserve"> </v>
      </c>
      <c r="F464" s="10" t="str">
        <f>IF(COUNTIF('Equipment Factors'!$F$2:$F$41,Equipment!E464),"Yes","No")</f>
        <v>No</v>
      </c>
      <c r="G464" s="3"/>
      <c r="H464" s="6" t="e">
        <f>VLOOKUP(E464,'Equipment Factors'!$F$2:$J$41,5,FALSE)*G464</f>
        <v>#N/A</v>
      </c>
      <c r="I464" s="6" t="e">
        <f t="shared" si="15"/>
        <v>#N/A</v>
      </c>
    </row>
    <row r="465" spans="1:9">
      <c r="A465" s="3"/>
      <c r="B465" s="3"/>
      <c r="C465" s="4"/>
      <c r="D465" s="4"/>
      <c r="E465" s="20" t="str">
        <f t="shared" si="14"/>
        <v xml:space="preserve"> </v>
      </c>
      <c r="F465" s="10" t="str">
        <f>IF(COUNTIF('Equipment Factors'!$F$2:$F$41,Equipment!E465),"Yes","No")</f>
        <v>No</v>
      </c>
      <c r="G465" s="3"/>
      <c r="H465" s="6" t="e">
        <f>VLOOKUP(E465,'Equipment Factors'!$F$2:$J$41,5,FALSE)*G465</f>
        <v>#N/A</v>
      </c>
      <c r="I465" s="6" t="e">
        <f t="shared" si="15"/>
        <v>#N/A</v>
      </c>
    </row>
    <row r="466" spans="1:9">
      <c r="A466" s="3"/>
      <c r="B466" s="3"/>
      <c r="C466" s="4"/>
      <c r="D466" s="4"/>
      <c r="E466" s="20" t="str">
        <f t="shared" si="14"/>
        <v xml:space="preserve"> </v>
      </c>
      <c r="F466" s="10" t="str">
        <f>IF(COUNTIF('Equipment Factors'!$F$2:$F$41,Equipment!E466),"Yes","No")</f>
        <v>No</v>
      </c>
      <c r="G466" s="3"/>
      <c r="H466" s="6" t="e">
        <f>VLOOKUP(E466,'Equipment Factors'!$F$2:$J$41,5,FALSE)*G466</f>
        <v>#N/A</v>
      </c>
      <c r="I466" s="6" t="e">
        <f t="shared" si="15"/>
        <v>#N/A</v>
      </c>
    </row>
    <row r="467" spans="1:9">
      <c r="A467" s="3"/>
      <c r="B467" s="3"/>
      <c r="C467" s="4"/>
      <c r="D467" s="4"/>
      <c r="E467" s="20" t="str">
        <f t="shared" si="14"/>
        <v xml:space="preserve"> </v>
      </c>
      <c r="F467" s="10" t="str">
        <f>IF(COUNTIF('Equipment Factors'!$F$2:$F$41,Equipment!E467),"Yes","No")</f>
        <v>No</v>
      </c>
      <c r="G467" s="3"/>
      <c r="H467" s="6" t="e">
        <f>VLOOKUP(E467,'Equipment Factors'!$F$2:$J$41,5,FALSE)*G467</f>
        <v>#N/A</v>
      </c>
      <c r="I467" s="6" t="e">
        <f t="shared" si="15"/>
        <v>#N/A</v>
      </c>
    </row>
    <row r="468" spans="1:9">
      <c r="A468" s="3"/>
      <c r="B468" s="3"/>
      <c r="C468" s="4"/>
      <c r="D468" s="4"/>
      <c r="E468" s="20" t="str">
        <f t="shared" si="14"/>
        <v xml:space="preserve"> </v>
      </c>
      <c r="F468" s="10" t="str">
        <f>IF(COUNTIF('Equipment Factors'!$F$2:$F$41,Equipment!E468),"Yes","No")</f>
        <v>No</v>
      </c>
      <c r="G468" s="3"/>
      <c r="H468" s="6" t="e">
        <f>VLOOKUP(E468,'Equipment Factors'!$F$2:$J$41,5,FALSE)*G468</f>
        <v>#N/A</v>
      </c>
      <c r="I468" s="6" t="e">
        <f t="shared" si="15"/>
        <v>#N/A</v>
      </c>
    </row>
    <row r="469" spans="1:9">
      <c r="A469" s="3"/>
      <c r="B469" s="3"/>
      <c r="C469" s="4"/>
      <c r="D469" s="4"/>
      <c r="E469" s="20" t="str">
        <f t="shared" si="14"/>
        <v xml:space="preserve"> </v>
      </c>
      <c r="F469" s="10" t="str">
        <f>IF(COUNTIF('Equipment Factors'!$F$2:$F$41,Equipment!E469),"Yes","No")</f>
        <v>No</v>
      </c>
      <c r="G469" s="3"/>
      <c r="H469" s="6" t="e">
        <f>VLOOKUP(E469,'Equipment Factors'!$F$2:$J$41,5,FALSE)*G469</f>
        <v>#N/A</v>
      </c>
      <c r="I469" s="6" t="e">
        <f t="shared" si="15"/>
        <v>#N/A</v>
      </c>
    </row>
    <row r="470" spans="1:9">
      <c r="A470" s="3"/>
      <c r="B470" s="3"/>
      <c r="C470" s="4"/>
      <c r="D470" s="4"/>
      <c r="E470" s="20" t="str">
        <f t="shared" si="14"/>
        <v xml:space="preserve"> </v>
      </c>
      <c r="F470" s="10" t="str">
        <f>IF(COUNTIF('Equipment Factors'!$F$2:$F$41,Equipment!E470),"Yes","No")</f>
        <v>No</v>
      </c>
      <c r="G470" s="3"/>
      <c r="H470" s="6" t="e">
        <f>VLOOKUP(E470,'Equipment Factors'!$F$2:$J$41,5,FALSE)*G470</f>
        <v>#N/A</v>
      </c>
      <c r="I470" s="6" t="e">
        <f t="shared" si="15"/>
        <v>#N/A</v>
      </c>
    </row>
    <row r="471" spans="1:9">
      <c r="A471" s="3"/>
      <c r="B471" s="3"/>
      <c r="C471" s="4"/>
      <c r="D471" s="4"/>
      <c r="E471" s="20" t="str">
        <f t="shared" si="14"/>
        <v xml:space="preserve"> </v>
      </c>
      <c r="F471" s="10" t="str">
        <f>IF(COUNTIF('Equipment Factors'!$F$2:$F$41,Equipment!E471),"Yes","No")</f>
        <v>No</v>
      </c>
      <c r="G471" s="3"/>
      <c r="H471" s="6" t="e">
        <f>VLOOKUP(E471,'Equipment Factors'!$F$2:$J$41,5,FALSE)*G471</f>
        <v>#N/A</v>
      </c>
      <c r="I471" s="6" t="e">
        <f t="shared" si="15"/>
        <v>#N/A</v>
      </c>
    </row>
    <row r="472" spans="1:9">
      <c r="A472" s="3"/>
      <c r="B472" s="3"/>
      <c r="C472" s="4"/>
      <c r="D472" s="4"/>
      <c r="E472" s="20" t="str">
        <f t="shared" si="14"/>
        <v xml:space="preserve"> </v>
      </c>
      <c r="F472" s="10" t="str">
        <f>IF(COUNTIF('Equipment Factors'!$F$2:$F$41,Equipment!E472),"Yes","No")</f>
        <v>No</v>
      </c>
      <c r="G472" s="3"/>
      <c r="H472" s="6" t="e">
        <f>VLOOKUP(E472,'Equipment Factors'!$F$2:$J$41,5,FALSE)*G472</f>
        <v>#N/A</v>
      </c>
      <c r="I472" s="6" t="e">
        <f t="shared" si="15"/>
        <v>#N/A</v>
      </c>
    </row>
    <row r="473" spans="1:9">
      <c r="A473" s="3"/>
      <c r="B473" s="3"/>
      <c r="C473" s="4"/>
      <c r="D473" s="4"/>
      <c r="E473" s="20" t="str">
        <f t="shared" si="14"/>
        <v xml:space="preserve"> </v>
      </c>
      <c r="F473" s="10" t="str">
        <f>IF(COUNTIF('Equipment Factors'!$F$2:$F$41,Equipment!E473),"Yes","No")</f>
        <v>No</v>
      </c>
      <c r="G473" s="3"/>
      <c r="H473" s="6" t="e">
        <f>VLOOKUP(E473,'Equipment Factors'!$F$2:$J$41,5,FALSE)*G473</f>
        <v>#N/A</v>
      </c>
      <c r="I473" s="6" t="e">
        <f t="shared" si="15"/>
        <v>#N/A</v>
      </c>
    </row>
    <row r="474" spans="1:9">
      <c r="A474" s="3"/>
      <c r="B474" s="3"/>
      <c r="C474" s="4"/>
      <c r="D474" s="4"/>
      <c r="E474" s="20" t="str">
        <f t="shared" si="14"/>
        <v xml:space="preserve"> </v>
      </c>
      <c r="F474" s="10" t="str">
        <f>IF(COUNTIF('Equipment Factors'!$F$2:$F$41,Equipment!E474),"Yes","No")</f>
        <v>No</v>
      </c>
      <c r="G474" s="3"/>
      <c r="H474" s="6" t="e">
        <f>VLOOKUP(E474,'Equipment Factors'!$F$2:$J$41,5,FALSE)*G474</f>
        <v>#N/A</v>
      </c>
      <c r="I474" s="6" t="e">
        <f t="shared" si="15"/>
        <v>#N/A</v>
      </c>
    </row>
    <row r="475" spans="1:9">
      <c r="A475" s="3"/>
      <c r="B475" s="3"/>
      <c r="C475" s="4"/>
      <c r="D475" s="4"/>
      <c r="E475" s="20" t="str">
        <f t="shared" si="14"/>
        <v xml:space="preserve"> </v>
      </c>
      <c r="F475" s="10" t="str">
        <f>IF(COUNTIF('Equipment Factors'!$F$2:$F$41,Equipment!E475),"Yes","No")</f>
        <v>No</v>
      </c>
      <c r="G475" s="3"/>
      <c r="H475" s="6" t="e">
        <f>VLOOKUP(E475,'Equipment Factors'!$F$2:$J$41,5,FALSE)*G475</f>
        <v>#N/A</v>
      </c>
      <c r="I475" s="6" t="e">
        <f t="shared" si="15"/>
        <v>#N/A</v>
      </c>
    </row>
    <row r="476" spans="1:9">
      <c r="A476" s="3"/>
      <c r="B476" s="3"/>
      <c r="C476" s="4"/>
      <c r="D476" s="4"/>
      <c r="E476" s="20" t="str">
        <f t="shared" si="14"/>
        <v xml:space="preserve"> </v>
      </c>
      <c r="F476" s="10" t="str">
        <f>IF(COUNTIF('Equipment Factors'!$F$2:$F$41,Equipment!E476),"Yes","No")</f>
        <v>No</v>
      </c>
      <c r="G476" s="3"/>
      <c r="H476" s="6" t="e">
        <f>VLOOKUP(E476,'Equipment Factors'!$F$2:$J$41,5,FALSE)*G476</f>
        <v>#N/A</v>
      </c>
      <c r="I476" s="6" t="e">
        <f t="shared" si="15"/>
        <v>#N/A</v>
      </c>
    </row>
    <row r="477" spans="1:9">
      <c r="A477" s="3"/>
      <c r="B477" s="3"/>
      <c r="C477" s="4"/>
      <c r="D477" s="4"/>
      <c r="E477" s="20" t="str">
        <f t="shared" si="14"/>
        <v xml:space="preserve"> </v>
      </c>
      <c r="F477" s="10" t="str">
        <f>IF(COUNTIF('Equipment Factors'!$F$2:$F$41,Equipment!E477),"Yes","No")</f>
        <v>No</v>
      </c>
      <c r="G477" s="3"/>
      <c r="H477" s="6" t="e">
        <f>VLOOKUP(E477,'Equipment Factors'!$F$2:$J$41,5,FALSE)*G477</f>
        <v>#N/A</v>
      </c>
      <c r="I477" s="6" t="e">
        <f t="shared" si="15"/>
        <v>#N/A</v>
      </c>
    </row>
    <row r="478" spans="1:9">
      <c r="A478" s="3"/>
      <c r="B478" s="3"/>
      <c r="C478" s="4"/>
      <c r="D478" s="4"/>
      <c r="E478" s="20" t="str">
        <f t="shared" si="14"/>
        <v xml:space="preserve"> </v>
      </c>
      <c r="F478" s="10" t="str">
        <f>IF(COUNTIF('Equipment Factors'!$F$2:$F$41,Equipment!E478),"Yes","No")</f>
        <v>No</v>
      </c>
      <c r="G478" s="3"/>
      <c r="H478" s="6" t="e">
        <f>VLOOKUP(E478,'Equipment Factors'!$F$2:$J$41,5,FALSE)*G478</f>
        <v>#N/A</v>
      </c>
      <c r="I478" s="6" t="e">
        <f t="shared" si="15"/>
        <v>#N/A</v>
      </c>
    </row>
    <row r="479" spans="1:9">
      <c r="A479" s="3"/>
      <c r="B479" s="3"/>
      <c r="C479" s="4"/>
      <c r="D479" s="4"/>
      <c r="E479" s="20" t="str">
        <f t="shared" si="14"/>
        <v xml:space="preserve"> </v>
      </c>
      <c r="F479" s="10" t="str">
        <f>IF(COUNTIF('Equipment Factors'!$F$2:$F$41,Equipment!E479),"Yes","No")</f>
        <v>No</v>
      </c>
      <c r="G479" s="3"/>
      <c r="H479" s="6" t="e">
        <f>VLOOKUP(E479,'Equipment Factors'!$F$2:$J$41,5,FALSE)*G479</f>
        <v>#N/A</v>
      </c>
      <c r="I479" s="6" t="e">
        <f t="shared" si="15"/>
        <v>#N/A</v>
      </c>
    </row>
    <row r="480" spans="1:9">
      <c r="A480" s="3"/>
      <c r="B480" s="3"/>
      <c r="C480" s="4"/>
      <c r="D480" s="4"/>
      <c r="E480" s="20" t="str">
        <f t="shared" si="14"/>
        <v xml:space="preserve"> </v>
      </c>
      <c r="F480" s="10" t="str">
        <f>IF(COUNTIF('Equipment Factors'!$F$2:$F$41,Equipment!E480),"Yes","No")</f>
        <v>No</v>
      </c>
      <c r="G480" s="3"/>
      <c r="H480" s="6" t="e">
        <f>VLOOKUP(E480,'Equipment Factors'!$F$2:$J$41,5,FALSE)*G480</f>
        <v>#N/A</v>
      </c>
      <c r="I480" s="6" t="e">
        <f t="shared" si="15"/>
        <v>#N/A</v>
      </c>
    </row>
    <row r="481" spans="1:9">
      <c r="A481" s="3"/>
      <c r="B481" s="3"/>
      <c r="C481" s="4"/>
      <c r="D481" s="4"/>
      <c r="E481" s="20" t="str">
        <f t="shared" si="14"/>
        <v xml:space="preserve"> </v>
      </c>
      <c r="F481" s="10" t="str">
        <f>IF(COUNTIF('Equipment Factors'!$F$2:$F$41,Equipment!E481),"Yes","No")</f>
        <v>No</v>
      </c>
      <c r="G481" s="3"/>
      <c r="H481" s="6" t="e">
        <f>VLOOKUP(E481,'Equipment Factors'!$F$2:$J$41,5,FALSE)*G481</f>
        <v>#N/A</v>
      </c>
      <c r="I481" s="6" t="e">
        <f t="shared" si="15"/>
        <v>#N/A</v>
      </c>
    </row>
    <row r="482" spans="1:9">
      <c r="A482" s="3"/>
      <c r="B482" s="3"/>
      <c r="C482" s="4"/>
      <c r="D482" s="4"/>
      <c r="E482" s="20" t="str">
        <f t="shared" si="14"/>
        <v xml:space="preserve"> </v>
      </c>
      <c r="F482" s="10" t="str">
        <f>IF(COUNTIF('Equipment Factors'!$F$2:$F$41,Equipment!E482),"Yes","No")</f>
        <v>No</v>
      </c>
      <c r="G482" s="3"/>
      <c r="H482" s="6" t="e">
        <f>VLOOKUP(E482,'Equipment Factors'!$F$2:$J$41,5,FALSE)*G482</f>
        <v>#N/A</v>
      </c>
      <c r="I482" s="6" t="e">
        <f t="shared" si="15"/>
        <v>#N/A</v>
      </c>
    </row>
    <row r="483" spans="1:9">
      <c r="A483" s="3"/>
      <c r="B483" s="3"/>
      <c r="C483" s="4"/>
      <c r="D483" s="4"/>
      <c r="E483" s="20" t="str">
        <f t="shared" si="14"/>
        <v xml:space="preserve"> </v>
      </c>
      <c r="F483" s="10" t="str">
        <f>IF(COUNTIF('Equipment Factors'!$F$2:$F$41,Equipment!E483),"Yes","No")</f>
        <v>No</v>
      </c>
      <c r="G483" s="3"/>
      <c r="H483" s="6" t="e">
        <f>VLOOKUP(E483,'Equipment Factors'!$F$2:$J$41,5,FALSE)*G483</f>
        <v>#N/A</v>
      </c>
      <c r="I483" s="6" t="e">
        <f t="shared" si="15"/>
        <v>#N/A</v>
      </c>
    </row>
    <row r="484" spans="1:9">
      <c r="A484" s="3"/>
      <c r="B484" s="3"/>
      <c r="C484" s="4"/>
      <c r="D484" s="4"/>
      <c r="E484" s="20" t="str">
        <f t="shared" si="14"/>
        <v xml:space="preserve"> </v>
      </c>
      <c r="F484" s="10" t="str">
        <f>IF(COUNTIF('Equipment Factors'!$F$2:$F$41,Equipment!E484),"Yes","No")</f>
        <v>No</v>
      </c>
      <c r="G484" s="3"/>
      <c r="H484" s="6" t="e">
        <f>VLOOKUP(E484,'Equipment Factors'!$F$2:$J$41,5,FALSE)*G484</f>
        <v>#N/A</v>
      </c>
      <c r="I484" s="6" t="e">
        <f t="shared" si="15"/>
        <v>#N/A</v>
      </c>
    </row>
    <row r="485" spans="1:9">
      <c r="A485" s="3"/>
      <c r="B485" s="3"/>
      <c r="C485" s="4"/>
      <c r="D485" s="4"/>
      <c r="E485" s="20" t="str">
        <f t="shared" si="14"/>
        <v xml:space="preserve"> </v>
      </c>
      <c r="F485" s="10" t="str">
        <f>IF(COUNTIF('Equipment Factors'!$F$2:$F$41,Equipment!E485),"Yes","No")</f>
        <v>No</v>
      </c>
      <c r="G485" s="3"/>
      <c r="H485" s="6" t="e">
        <f>VLOOKUP(E485,'Equipment Factors'!$F$2:$J$41,5,FALSE)*G485</f>
        <v>#N/A</v>
      </c>
      <c r="I485" s="6" t="e">
        <f t="shared" si="15"/>
        <v>#N/A</v>
      </c>
    </row>
    <row r="486" spans="1:9">
      <c r="A486" s="3"/>
      <c r="B486" s="3"/>
      <c r="C486" s="4"/>
      <c r="D486" s="4"/>
      <c r="E486" s="20" t="str">
        <f t="shared" si="14"/>
        <v xml:space="preserve"> </v>
      </c>
      <c r="F486" s="10" t="str">
        <f>IF(COUNTIF('Equipment Factors'!$F$2:$F$41,Equipment!E486),"Yes","No")</f>
        <v>No</v>
      </c>
      <c r="G486" s="3"/>
      <c r="H486" s="6" t="e">
        <f>VLOOKUP(E486,'Equipment Factors'!$F$2:$J$41,5,FALSE)*G486</f>
        <v>#N/A</v>
      </c>
      <c r="I486" s="6" t="e">
        <f t="shared" si="15"/>
        <v>#N/A</v>
      </c>
    </row>
    <row r="487" spans="1:9">
      <c r="A487" s="3"/>
      <c r="B487" s="3"/>
      <c r="C487" s="4"/>
      <c r="D487" s="4"/>
      <c r="E487" s="20" t="str">
        <f t="shared" si="14"/>
        <v xml:space="preserve"> </v>
      </c>
      <c r="F487" s="10" t="str">
        <f>IF(COUNTIF('Equipment Factors'!$F$2:$F$41,Equipment!E487),"Yes","No")</f>
        <v>No</v>
      </c>
      <c r="G487" s="3"/>
      <c r="H487" s="6" t="e">
        <f>VLOOKUP(E487,'Equipment Factors'!$F$2:$J$41,5,FALSE)*G487</f>
        <v>#N/A</v>
      </c>
      <c r="I487" s="6" t="e">
        <f t="shared" si="15"/>
        <v>#N/A</v>
      </c>
    </row>
    <row r="488" spans="1:9">
      <c r="A488" s="3"/>
      <c r="B488" s="3"/>
      <c r="C488" s="4"/>
      <c r="D488" s="4"/>
      <c r="E488" s="20" t="str">
        <f t="shared" si="14"/>
        <v xml:space="preserve"> </v>
      </c>
      <c r="F488" s="10" t="str">
        <f>IF(COUNTIF('Equipment Factors'!$F$2:$F$41,Equipment!E488),"Yes","No")</f>
        <v>No</v>
      </c>
      <c r="G488" s="3"/>
      <c r="H488" s="6" t="e">
        <f>VLOOKUP(E488,'Equipment Factors'!$F$2:$J$41,5,FALSE)*G488</f>
        <v>#N/A</v>
      </c>
      <c r="I488" s="6" t="e">
        <f t="shared" si="15"/>
        <v>#N/A</v>
      </c>
    </row>
    <row r="489" spans="1:9">
      <c r="A489" s="3"/>
      <c r="B489" s="3"/>
      <c r="C489" s="4"/>
      <c r="D489" s="4"/>
      <c r="E489" s="20" t="str">
        <f t="shared" si="14"/>
        <v xml:space="preserve"> </v>
      </c>
      <c r="F489" s="10" t="str">
        <f>IF(COUNTIF('Equipment Factors'!$F$2:$F$41,Equipment!E489),"Yes","No")</f>
        <v>No</v>
      </c>
      <c r="G489" s="3"/>
      <c r="H489" s="6" t="e">
        <f>VLOOKUP(E489,'Equipment Factors'!$F$2:$J$41,5,FALSE)*G489</f>
        <v>#N/A</v>
      </c>
      <c r="I489" s="6" t="e">
        <f t="shared" si="15"/>
        <v>#N/A</v>
      </c>
    </row>
    <row r="490" spans="1:9">
      <c r="A490" s="3"/>
      <c r="B490" s="3"/>
      <c r="C490" s="4"/>
      <c r="D490" s="4"/>
      <c r="E490" s="20" t="str">
        <f t="shared" si="14"/>
        <v xml:space="preserve"> </v>
      </c>
      <c r="F490" s="10" t="str">
        <f>IF(COUNTIF('Equipment Factors'!$F$2:$F$41,Equipment!E490),"Yes","No")</f>
        <v>No</v>
      </c>
      <c r="G490" s="3"/>
      <c r="H490" s="6" t="e">
        <f>VLOOKUP(E490,'Equipment Factors'!$F$2:$J$41,5,FALSE)*G490</f>
        <v>#N/A</v>
      </c>
      <c r="I490" s="6" t="e">
        <f t="shared" si="15"/>
        <v>#N/A</v>
      </c>
    </row>
    <row r="491" spans="1:9">
      <c r="A491" s="3"/>
      <c r="B491" s="3"/>
      <c r="C491" s="4"/>
      <c r="D491" s="4"/>
      <c r="E491" s="20" t="str">
        <f t="shared" si="14"/>
        <v xml:space="preserve"> </v>
      </c>
      <c r="F491" s="10" t="str">
        <f>IF(COUNTIF('Equipment Factors'!$F$2:$F$41,Equipment!E491),"Yes","No")</f>
        <v>No</v>
      </c>
      <c r="G491" s="3"/>
      <c r="H491" s="6" t="e">
        <f>VLOOKUP(E491,'Equipment Factors'!$F$2:$J$41,5,FALSE)*G491</f>
        <v>#N/A</v>
      </c>
      <c r="I491" s="6" t="e">
        <f t="shared" si="15"/>
        <v>#N/A</v>
      </c>
    </row>
    <row r="492" spans="1:9">
      <c r="A492" s="3"/>
      <c r="B492" s="3"/>
      <c r="C492" s="4"/>
      <c r="D492" s="4"/>
      <c r="E492" s="20" t="str">
        <f t="shared" si="14"/>
        <v xml:space="preserve"> </v>
      </c>
      <c r="F492" s="10" t="str">
        <f>IF(COUNTIF('Equipment Factors'!$F$2:$F$41,Equipment!E492),"Yes","No")</f>
        <v>No</v>
      </c>
      <c r="G492" s="3"/>
      <c r="H492" s="6" t="e">
        <f>VLOOKUP(E492,'Equipment Factors'!$F$2:$J$41,5,FALSE)*G492</f>
        <v>#N/A</v>
      </c>
      <c r="I492" s="6" t="e">
        <f t="shared" si="15"/>
        <v>#N/A</v>
      </c>
    </row>
    <row r="493" spans="1:9">
      <c r="A493" s="3"/>
      <c r="B493" s="3"/>
      <c r="C493" s="4"/>
      <c r="D493" s="4"/>
      <c r="E493" s="20" t="str">
        <f t="shared" si="14"/>
        <v xml:space="preserve"> </v>
      </c>
      <c r="F493" s="10" t="str">
        <f>IF(COUNTIF('Equipment Factors'!$F$2:$F$41,Equipment!E493),"Yes","No")</f>
        <v>No</v>
      </c>
      <c r="G493" s="3"/>
      <c r="H493" s="6" t="e">
        <f>VLOOKUP(E493,'Equipment Factors'!$F$2:$J$41,5,FALSE)*G493</f>
        <v>#N/A</v>
      </c>
      <c r="I493" s="6" t="e">
        <f t="shared" si="15"/>
        <v>#N/A</v>
      </c>
    </row>
    <row r="494" spans="1:9">
      <c r="A494" s="3"/>
      <c r="B494" s="3"/>
      <c r="C494" s="4"/>
      <c r="D494" s="4"/>
      <c r="E494" s="20" t="str">
        <f t="shared" si="14"/>
        <v xml:space="preserve"> </v>
      </c>
      <c r="F494" s="10" t="str">
        <f>IF(COUNTIF('Equipment Factors'!$F$2:$F$41,Equipment!E494),"Yes","No")</f>
        <v>No</v>
      </c>
      <c r="G494" s="3"/>
      <c r="H494" s="6" t="e">
        <f>VLOOKUP(E494,'Equipment Factors'!$F$2:$J$41,5,FALSE)*G494</f>
        <v>#N/A</v>
      </c>
      <c r="I494" s="6" t="e">
        <f t="shared" si="15"/>
        <v>#N/A</v>
      </c>
    </row>
    <row r="495" spans="1:9">
      <c r="A495" s="3"/>
      <c r="B495" s="3"/>
      <c r="C495" s="4"/>
      <c r="D495" s="4"/>
      <c r="E495" s="20" t="str">
        <f t="shared" si="14"/>
        <v xml:space="preserve"> </v>
      </c>
      <c r="F495" s="10" t="str">
        <f>IF(COUNTIF('Equipment Factors'!$F$2:$F$41,Equipment!E495),"Yes","No")</f>
        <v>No</v>
      </c>
      <c r="G495" s="3"/>
      <c r="H495" s="6" t="e">
        <f>VLOOKUP(E495,'Equipment Factors'!$F$2:$J$41,5,FALSE)*G495</f>
        <v>#N/A</v>
      </c>
      <c r="I495" s="6" t="e">
        <f t="shared" si="15"/>
        <v>#N/A</v>
      </c>
    </row>
    <row r="496" spans="1:9">
      <c r="A496" s="3"/>
      <c r="B496" s="3"/>
      <c r="C496" s="4"/>
      <c r="D496" s="4"/>
      <c r="E496" s="20" t="str">
        <f t="shared" si="14"/>
        <v xml:space="preserve"> </v>
      </c>
      <c r="F496" s="10" t="str">
        <f>IF(COUNTIF('Equipment Factors'!$F$2:$F$41,Equipment!E496),"Yes","No")</f>
        <v>No</v>
      </c>
      <c r="G496" s="3"/>
      <c r="H496" s="6" t="e">
        <f>VLOOKUP(E496,'Equipment Factors'!$F$2:$J$41,5,FALSE)*G496</f>
        <v>#N/A</v>
      </c>
      <c r="I496" s="6" t="e">
        <f t="shared" si="15"/>
        <v>#N/A</v>
      </c>
    </row>
    <row r="497" spans="1:9">
      <c r="A497" s="3"/>
      <c r="B497" s="3"/>
      <c r="C497" s="4"/>
      <c r="D497" s="4"/>
      <c r="E497" s="20" t="str">
        <f t="shared" si="14"/>
        <v xml:space="preserve"> </v>
      </c>
      <c r="F497" s="10" t="str">
        <f>IF(COUNTIF('Equipment Factors'!$F$2:$F$41,Equipment!E497),"Yes","No")</f>
        <v>No</v>
      </c>
      <c r="G497" s="3"/>
      <c r="H497" s="6" t="e">
        <f>VLOOKUP(E497,'Equipment Factors'!$F$2:$J$41,5,FALSE)*G497</f>
        <v>#N/A</v>
      </c>
      <c r="I497" s="6" t="e">
        <f t="shared" si="15"/>
        <v>#N/A</v>
      </c>
    </row>
    <row r="498" spans="1:9">
      <c r="A498" s="3"/>
      <c r="B498" s="3"/>
      <c r="C498" s="4"/>
      <c r="D498" s="4"/>
      <c r="E498" s="20" t="str">
        <f t="shared" si="14"/>
        <v xml:space="preserve"> </v>
      </c>
      <c r="F498" s="10" t="str">
        <f>IF(COUNTIF('Equipment Factors'!$F$2:$F$41,Equipment!E498),"Yes","No")</f>
        <v>No</v>
      </c>
      <c r="G498" s="3"/>
      <c r="H498" s="6" t="e">
        <f>VLOOKUP(E498,'Equipment Factors'!$F$2:$J$41,5,FALSE)*G498</f>
        <v>#N/A</v>
      </c>
      <c r="I498" s="6" t="e">
        <f t="shared" si="15"/>
        <v>#N/A</v>
      </c>
    </row>
    <row r="499" spans="1:9">
      <c r="A499" s="3"/>
      <c r="B499" s="3"/>
      <c r="C499" s="4"/>
      <c r="D499" s="4"/>
      <c r="E499" s="20" t="str">
        <f t="shared" si="14"/>
        <v xml:space="preserve"> </v>
      </c>
      <c r="F499" s="10" t="str">
        <f>IF(COUNTIF('Equipment Factors'!$F$2:$F$41,Equipment!E499),"Yes","No")</f>
        <v>No</v>
      </c>
      <c r="G499" s="3"/>
      <c r="H499" s="6" t="e">
        <f>VLOOKUP(E499,'Equipment Factors'!$F$2:$J$41,5,FALSE)*G499</f>
        <v>#N/A</v>
      </c>
      <c r="I499" s="6" t="e">
        <f t="shared" si="15"/>
        <v>#N/A</v>
      </c>
    </row>
    <row r="500" spans="1:9">
      <c r="A500" s="3"/>
      <c r="B500" s="3"/>
      <c r="C500" s="4"/>
      <c r="D500" s="4"/>
      <c r="E500" s="20" t="str">
        <f t="shared" si="14"/>
        <v xml:space="preserve"> </v>
      </c>
      <c r="F500" s="10" t="str">
        <f>IF(COUNTIF('Equipment Factors'!$F$2:$F$41,Equipment!E500),"Yes","No")</f>
        <v>No</v>
      </c>
      <c r="G500" s="3"/>
      <c r="H500" s="6" t="e">
        <f>VLOOKUP(E500,'Equipment Factors'!$F$2:$J$41,5,FALSE)*G500</f>
        <v>#N/A</v>
      </c>
      <c r="I500" s="6" t="e">
        <f t="shared" si="15"/>
        <v>#N/A</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C1E8B8F-1C70-4DD9-B776-BB80AAB5681D}">
          <x14:formula1>
            <xm:f>'Equipment Factors'!$D$2:$D$41</xm:f>
          </x14:formula1>
          <xm:sqref>C2:C500</xm:sqref>
        </x14:dataValidation>
        <x14:dataValidation type="list" allowBlank="1" showInputMessage="1" showErrorMessage="1" xr:uid="{03423738-0451-462A-A659-AA0DC22509B9}">
          <x14:formula1>
            <xm:f>'Equipment Factors'!$A$2:$A$12</xm:f>
          </x14:formula1>
          <xm:sqref>D2:D500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926F9-18E0-459D-A974-67D88E61FEB3}">
  <dimension ref="A1:J41"/>
  <sheetViews>
    <sheetView topLeftCell="D7" workbookViewId="0">
      <selection activeCell="D9" sqref="D9:D14"/>
    </sheetView>
  </sheetViews>
  <sheetFormatPr defaultRowHeight="15"/>
  <cols>
    <col min="1" max="1" width="30.7109375" bestFit="1" customWidth="1"/>
    <col min="2" max="2" width="8" bestFit="1" customWidth="1"/>
    <col min="4" max="4" width="28.85546875" bestFit="1" customWidth="1"/>
    <col min="5" max="5" width="22.5703125" bestFit="1" customWidth="1"/>
    <col min="6" max="6" width="49.85546875" bestFit="1" customWidth="1"/>
    <col min="7" max="7" width="30.140625" customWidth="1"/>
    <col min="8" max="8" width="17" bestFit="1" customWidth="1"/>
    <col min="9" max="9" width="17.7109375" bestFit="1" customWidth="1"/>
    <col min="10" max="10" width="20" bestFit="1" customWidth="1"/>
  </cols>
  <sheetData>
    <row r="1" spans="1:10" ht="15.75">
      <c r="A1" s="8" t="s">
        <v>67</v>
      </c>
      <c r="D1" s="8" t="s">
        <v>65</v>
      </c>
      <c r="E1" s="8" t="s">
        <v>34</v>
      </c>
      <c r="F1" s="8" t="s">
        <v>50</v>
      </c>
      <c r="G1" s="8" t="s">
        <v>68</v>
      </c>
      <c r="H1" s="8" t="s">
        <v>69</v>
      </c>
      <c r="I1" s="8" t="s">
        <v>70</v>
      </c>
      <c r="J1" s="8" t="s">
        <v>71</v>
      </c>
    </row>
    <row r="2" spans="1:10">
      <c r="A2" s="16" t="s">
        <v>72</v>
      </c>
      <c r="D2" s="51" t="s">
        <v>73</v>
      </c>
      <c r="E2" s="19" t="s">
        <v>72</v>
      </c>
      <c r="F2" s="19" t="str">
        <f>$D$2&amp;" "&amp;E2</f>
        <v>Ships and Boats Residual Fuel Oil</v>
      </c>
      <c r="G2" s="17">
        <v>11.27</v>
      </c>
      <c r="H2" s="17">
        <v>1.1100000000000001</v>
      </c>
      <c r="I2" s="17">
        <v>0.32</v>
      </c>
      <c r="J2" s="21">
        <f>G2+(H2/1000*25)+(I2/1000*298)</f>
        <v>11.393109999999998</v>
      </c>
    </row>
    <row r="3" spans="1:10">
      <c r="A3" s="16" t="s">
        <v>74</v>
      </c>
      <c r="D3" s="51"/>
      <c r="E3" s="19" t="s">
        <v>74</v>
      </c>
      <c r="F3" s="19" t="str">
        <f>$D$2&amp;" "&amp;E3</f>
        <v>Ships and Boats Gasoline (2 stroke)</v>
      </c>
      <c r="G3" s="17">
        <v>8.7799999999999994</v>
      </c>
      <c r="H3" s="17">
        <v>4.6100000000000003</v>
      </c>
      <c r="I3" s="17">
        <v>0.08</v>
      </c>
      <c r="J3" s="21">
        <f t="shared" ref="J3:J41" si="0">G3+(H3/1000*25)+(I3/1000*298)</f>
        <v>8.9190899999999989</v>
      </c>
    </row>
    <row r="4" spans="1:10">
      <c r="A4" s="16" t="s">
        <v>75</v>
      </c>
      <c r="D4" s="51"/>
      <c r="E4" s="19" t="s">
        <v>75</v>
      </c>
      <c r="F4" s="19" t="str">
        <f>$D$2&amp;" "&amp;E4</f>
        <v>Ships and Boats Gasoline (4 stroke)</v>
      </c>
      <c r="G4" s="17">
        <v>8.7799999999999994</v>
      </c>
      <c r="H4" s="17">
        <v>2.25</v>
      </c>
      <c r="I4" s="17">
        <v>0.01</v>
      </c>
      <c r="J4" s="21">
        <f t="shared" si="0"/>
        <v>8.8392300000000006</v>
      </c>
    </row>
    <row r="5" spans="1:10">
      <c r="A5" s="16" t="s">
        <v>58</v>
      </c>
      <c r="D5" s="51"/>
      <c r="E5" s="19" t="s">
        <v>58</v>
      </c>
      <c r="F5" s="19" t="str">
        <f>$D$2&amp;" "&amp;E5</f>
        <v>Ships and Boats Diesel</v>
      </c>
      <c r="G5" s="17">
        <v>10.210000000000001</v>
      </c>
      <c r="H5" s="17">
        <v>6.41</v>
      </c>
      <c r="I5" s="17">
        <v>0.17</v>
      </c>
      <c r="J5" s="21">
        <f t="shared" si="0"/>
        <v>10.420910000000001</v>
      </c>
    </row>
    <row r="6" spans="1:10">
      <c r="A6" s="16" t="s">
        <v>76</v>
      </c>
      <c r="D6" s="19" t="s">
        <v>77</v>
      </c>
      <c r="E6" s="19" t="s">
        <v>58</v>
      </c>
      <c r="F6" s="19" t="str">
        <f>$D$6&amp;" "&amp;E6</f>
        <v>Locomotives Diesel</v>
      </c>
      <c r="G6" s="17">
        <v>10.210000000000001</v>
      </c>
      <c r="H6" s="17">
        <v>0.8</v>
      </c>
      <c r="I6" s="17">
        <v>0.26</v>
      </c>
      <c r="J6" s="21">
        <f t="shared" si="0"/>
        <v>10.30748</v>
      </c>
    </row>
    <row r="7" spans="1:10">
      <c r="A7" s="16" t="s">
        <v>78</v>
      </c>
      <c r="D7" s="51" t="s">
        <v>79</v>
      </c>
      <c r="E7" s="19" t="s">
        <v>76</v>
      </c>
      <c r="F7" s="19" t="str">
        <f>$D$7&amp;" "&amp;E7</f>
        <v>Aircraft Jet Fuel</v>
      </c>
      <c r="G7" s="17">
        <v>9.75</v>
      </c>
      <c r="H7" s="17">
        <v>0</v>
      </c>
      <c r="I7" s="17">
        <v>0.3</v>
      </c>
      <c r="J7" s="21">
        <f t="shared" si="0"/>
        <v>9.8393999999999995</v>
      </c>
    </row>
    <row r="8" spans="1:10">
      <c r="A8" s="16" t="s">
        <v>80</v>
      </c>
      <c r="D8" s="51"/>
      <c r="E8" s="19" t="s">
        <v>78</v>
      </c>
      <c r="F8" s="19" t="str">
        <f>$D$7&amp;" "&amp;E8</f>
        <v>Aircraft Aviation Gasoline</v>
      </c>
      <c r="G8" s="17">
        <v>8.31</v>
      </c>
      <c r="H8" s="17">
        <v>7.06</v>
      </c>
      <c r="I8" s="17">
        <v>0.11</v>
      </c>
      <c r="J8" s="21">
        <f t="shared" si="0"/>
        <v>8.519280000000002</v>
      </c>
    </row>
    <row r="9" spans="1:10">
      <c r="A9" s="16" t="s">
        <v>81</v>
      </c>
      <c r="D9" s="51" t="s">
        <v>82</v>
      </c>
      <c r="E9" s="19" t="s">
        <v>74</v>
      </c>
      <c r="F9" s="19" t="str">
        <f t="shared" ref="F9:F14" si="1">$D$9&amp;" "&amp;E9</f>
        <v>Agricultural Equipment Gasoline (2 stroke)</v>
      </c>
      <c r="G9" s="17">
        <v>8.7799999999999994</v>
      </c>
      <c r="H9" s="17">
        <v>6.92</v>
      </c>
      <c r="I9" s="17">
        <v>0.47</v>
      </c>
      <c r="J9" s="21">
        <f t="shared" si="0"/>
        <v>9.0930599999999995</v>
      </c>
    </row>
    <row r="10" spans="1:10">
      <c r="A10" s="16" t="s">
        <v>83</v>
      </c>
      <c r="D10" s="51"/>
      <c r="E10" s="19" t="s">
        <v>75</v>
      </c>
      <c r="F10" s="19" t="str">
        <f t="shared" si="1"/>
        <v>Agricultural Equipment Gasoline (4 stroke)</v>
      </c>
      <c r="G10" s="17">
        <v>8.7799999999999994</v>
      </c>
      <c r="H10" s="17">
        <v>1.93</v>
      </c>
      <c r="I10" s="17">
        <v>1.2</v>
      </c>
      <c r="J10" s="21">
        <f t="shared" si="0"/>
        <v>9.1858499999999985</v>
      </c>
    </row>
    <row r="11" spans="1:10">
      <c r="A11" s="16" t="s">
        <v>84</v>
      </c>
      <c r="D11" s="51"/>
      <c r="E11" s="19" t="s">
        <v>80</v>
      </c>
      <c r="F11" s="19" t="str">
        <f t="shared" si="1"/>
        <v>Agricultural Equipment Gasoline Off-Road Trucks</v>
      </c>
      <c r="G11" s="17">
        <v>8.7799999999999994</v>
      </c>
      <c r="H11" s="17">
        <v>1.93</v>
      </c>
      <c r="I11" s="17">
        <v>1.2</v>
      </c>
      <c r="J11" s="21">
        <f t="shared" si="0"/>
        <v>9.1858499999999985</v>
      </c>
    </row>
    <row r="12" spans="1:10">
      <c r="A12" s="16" t="s">
        <v>44</v>
      </c>
      <c r="B12" s="18"/>
      <c r="D12" s="51"/>
      <c r="E12" s="19" t="s">
        <v>81</v>
      </c>
      <c r="F12" s="19" t="str">
        <f t="shared" si="1"/>
        <v>Agricultural Equipment Diesel Equipment</v>
      </c>
      <c r="G12" s="17">
        <v>10.210000000000001</v>
      </c>
      <c r="H12" s="17">
        <v>1.27</v>
      </c>
      <c r="I12" s="17">
        <v>1.07</v>
      </c>
      <c r="J12" s="21">
        <f t="shared" si="0"/>
        <v>10.560610000000002</v>
      </c>
    </row>
    <row r="13" spans="1:10">
      <c r="A13" s="18"/>
      <c r="B13" s="18"/>
      <c r="D13" s="51"/>
      <c r="E13" s="19" t="s">
        <v>83</v>
      </c>
      <c r="F13" s="19" t="str">
        <f t="shared" si="1"/>
        <v>Agricultural Equipment Diesel Off-Road Trucks</v>
      </c>
      <c r="G13" s="17">
        <v>10.210000000000001</v>
      </c>
      <c r="H13" s="17">
        <v>0.91</v>
      </c>
      <c r="I13" s="17">
        <v>0.56000000000000005</v>
      </c>
      <c r="J13" s="21">
        <f t="shared" si="0"/>
        <v>10.399630000000002</v>
      </c>
    </row>
    <row r="14" spans="1:10">
      <c r="D14" s="51"/>
      <c r="E14" s="19" t="s">
        <v>84</v>
      </c>
      <c r="F14" s="19" t="str">
        <f t="shared" si="1"/>
        <v>Agricultural Equipment LPG</v>
      </c>
      <c r="G14" s="17">
        <v>5.68</v>
      </c>
      <c r="H14" s="17">
        <v>0.33</v>
      </c>
      <c r="I14" s="17">
        <v>0.94</v>
      </c>
      <c r="J14" s="21">
        <f t="shared" si="0"/>
        <v>5.9683700000000002</v>
      </c>
    </row>
    <row r="15" spans="1:10">
      <c r="D15" s="51" t="s">
        <v>85</v>
      </c>
      <c r="E15" s="19" t="s">
        <v>74</v>
      </c>
      <c r="F15" s="19" t="str">
        <f t="shared" ref="F15:F20" si="2">$D$15&amp;" "&amp;E15</f>
        <v>Construction/Mining Equipment Gasoline (2 stroke)</v>
      </c>
      <c r="G15" s="17">
        <v>8.7799999999999994</v>
      </c>
      <c r="H15" s="17">
        <v>7.98</v>
      </c>
      <c r="I15" s="17">
        <v>0.12</v>
      </c>
      <c r="J15" s="21">
        <f t="shared" si="0"/>
        <v>9.0152599999999996</v>
      </c>
    </row>
    <row r="16" spans="1:10">
      <c r="D16" s="51"/>
      <c r="E16" s="19" t="s">
        <v>75</v>
      </c>
      <c r="F16" s="19" t="str">
        <f t="shared" si="2"/>
        <v>Construction/Mining Equipment Gasoline (4 stroke)</v>
      </c>
      <c r="G16" s="17">
        <v>8.7799999999999994</v>
      </c>
      <c r="H16" s="17">
        <v>2.85</v>
      </c>
      <c r="I16" s="17">
        <v>1.47</v>
      </c>
      <c r="J16" s="21">
        <f t="shared" si="0"/>
        <v>9.2893099999999986</v>
      </c>
    </row>
    <row r="17" spans="4:10">
      <c r="D17" s="51"/>
      <c r="E17" s="19" t="s">
        <v>80</v>
      </c>
      <c r="F17" s="19" t="str">
        <f t="shared" si="2"/>
        <v>Construction/Mining Equipment Gasoline Off-Road Trucks</v>
      </c>
      <c r="G17" s="17">
        <v>8.7799999999999994</v>
      </c>
      <c r="H17" s="17">
        <v>2.85</v>
      </c>
      <c r="I17" s="17">
        <v>1.48</v>
      </c>
      <c r="J17" s="21">
        <f t="shared" si="0"/>
        <v>9.2922899999999977</v>
      </c>
    </row>
    <row r="18" spans="4:10">
      <c r="D18" s="51"/>
      <c r="E18" s="19" t="s">
        <v>81</v>
      </c>
      <c r="F18" s="19" t="str">
        <f t="shared" si="2"/>
        <v>Construction/Mining Equipment Diesel Equipment</v>
      </c>
      <c r="G18" s="17">
        <v>10.210000000000001</v>
      </c>
      <c r="H18" s="17">
        <v>1.01</v>
      </c>
      <c r="I18" s="17">
        <v>0.94</v>
      </c>
      <c r="J18" s="21">
        <f t="shared" si="0"/>
        <v>10.515370000000001</v>
      </c>
    </row>
    <row r="19" spans="4:10">
      <c r="D19" s="51"/>
      <c r="E19" s="19" t="s">
        <v>83</v>
      </c>
      <c r="F19" s="19" t="str">
        <f t="shared" si="2"/>
        <v>Construction/Mining Equipment Diesel Off-Road Trucks</v>
      </c>
      <c r="G19" s="17">
        <v>10.210000000000001</v>
      </c>
      <c r="H19" s="17">
        <v>0.91</v>
      </c>
      <c r="I19" s="17">
        <v>0.56000000000000005</v>
      </c>
      <c r="J19" s="21">
        <f t="shared" si="0"/>
        <v>10.399630000000002</v>
      </c>
    </row>
    <row r="20" spans="4:10">
      <c r="D20" s="51"/>
      <c r="E20" s="19" t="s">
        <v>84</v>
      </c>
      <c r="F20" s="19" t="str">
        <f t="shared" si="2"/>
        <v>Construction/Mining Equipment LPG</v>
      </c>
      <c r="G20" s="17">
        <v>5.68</v>
      </c>
      <c r="H20" s="17">
        <v>0.59</v>
      </c>
      <c r="I20" s="17">
        <v>0.5</v>
      </c>
      <c r="J20" s="21">
        <f t="shared" si="0"/>
        <v>5.84375</v>
      </c>
    </row>
    <row r="21" spans="4:10">
      <c r="D21" s="51" t="s">
        <v>86</v>
      </c>
      <c r="E21" s="19" t="s">
        <v>74</v>
      </c>
      <c r="F21" s="19" t="str">
        <f>$D$21&amp;" "&amp;E21</f>
        <v>Lawn and Garden Equipment Gasoline (2 stroke)</v>
      </c>
      <c r="G21" s="17">
        <v>8.7799999999999994</v>
      </c>
      <c r="H21" s="17">
        <v>7.28</v>
      </c>
      <c r="I21" s="17">
        <v>0.31</v>
      </c>
      <c r="J21" s="21">
        <f t="shared" si="0"/>
        <v>9.0543800000000001</v>
      </c>
    </row>
    <row r="22" spans="4:10">
      <c r="D22" s="51"/>
      <c r="E22" s="19" t="s">
        <v>75</v>
      </c>
      <c r="F22" s="19" t="str">
        <f>$D$21&amp;" "&amp;E22</f>
        <v>Lawn and Garden Equipment Gasoline (4 stroke)</v>
      </c>
      <c r="G22" s="17">
        <v>8.7799999999999994</v>
      </c>
      <c r="H22" s="17">
        <v>2.99</v>
      </c>
      <c r="I22" s="17">
        <v>1.49</v>
      </c>
      <c r="J22" s="21">
        <f t="shared" si="0"/>
        <v>9.2987699999999993</v>
      </c>
    </row>
    <row r="23" spans="4:10">
      <c r="D23" s="51"/>
      <c r="E23" s="19" t="s">
        <v>58</v>
      </c>
      <c r="F23" s="19" t="str">
        <f>$D$21&amp;" "&amp;E23</f>
        <v>Lawn and Garden Equipment Diesel</v>
      </c>
      <c r="G23" s="17">
        <v>10.210000000000001</v>
      </c>
      <c r="H23" s="17">
        <v>0.67</v>
      </c>
      <c r="I23" s="17">
        <v>0.49</v>
      </c>
      <c r="J23" s="21">
        <f t="shared" si="0"/>
        <v>10.372770000000001</v>
      </c>
    </row>
    <row r="24" spans="4:10">
      <c r="D24" s="51"/>
      <c r="E24" s="19" t="s">
        <v>84</v>
      </c>
      <c r="F24" s="19" t="str">
        <f>$D$21&amp;" "&amp;E24</f>
        <v>Lawn and Garden Equipment LPG</v>
      </c>
      <c r="G24" s="17">
        <v>5.68</v>
      </c>
      <c r="H24" s="17">
        <v>0.41</v>
      </c>
      <c r="I24" s="17">
        <v>0.63</v>
      </c>
      <c r="J24" s="21">
        <f t="shared" si="0"/>
        <v>5.8779899999999996</v>
      </c>
    </row>
    <row r="25" spans="4:10">
      <c r="D25" s="51" t="s">
        <v>87</v>
      </c>
      <c r="E25" s="19" t="s">
        <v>44</v>
      </c>
      <c r="F25" s="19" t="str">
        <f>$D$25&amp;" "&amp;E25</f>
        <v>Airport Equipment Gasoline</v>
      </c>
      <c r="G25" s="17">
        <v>8.7799999999999994</v>
      </c>
      <c r="H25" s="17">
        <v>1.03</v>
      </c>
      <c r="I25" s="17">
        <v>1.07</v>
      </c>
      <c r="J25" s="21">
        <f t="shared" si="0"/>
        <v>9.1246100000000006</v>
      </c>
    </row>
    <row r="26" spans="4:10">
      <c r="D26" s="51"/>
      <c r="E26" s="19" t="s">
        <v>58</v>
      </c>
      <c r="F26" s="19" t="str">
        <f>$D$25&amp;" "&amp;E26</f>
        <v>Airport Equipment Diesel</v>
      </c>
      <c r="G26" s="17">
        <v>10.210000000000001</v>
      </c>
      <c r="H26" s="17">
        <v>1.88</v>
      </c>
      <c r="I26" s="17">
        <v>1.1599999999999999</v>
      </c>
      <c r="J26" s="21">
        <f t="shared" si="0"/>
        <v>10.602680000000001</v>
      </c>
    </row>
    <row r="27" spans="4:10">
      <c r="D27" s="51"/>
      <c r="E27" s="19" t="s">
        <v>84</v>
      </c>
      <c r="F27" s="19" t="str">
        <f>$D$25&amp;" "&amp;E27</f>
        <v>Airport Equipment LPG</v>
      </c>
      <c r="G27" s="17">
        <v>5.68</v>
      </c>
      <c r="H27" s="17">
        <v>0.35</v>
      </c>
      <c r="I27" s="17">
        <v>0.89</v>
      </c>
      <c r="J27" s="21">
        <f t="shared" si="0"/>
        <v>5.95397</v>
      </c>
    </row>
    <row r="28" spans="4:10">
      <c r="D28" s="51" t="s">
        <v>88</v>
      </c>
      <c r="E28" s="19" t="s">
        <v>74</v>
      </c>
      <c r="F28" s="19" t="str">
        <f>$D$28&amp;" "&amp;E28</f>
        <v>Industrial/Commercial Equipment Gasoline (2 stroke)</v>
      </c>
      <c r="G28" s="17">
        <v>8.7799999999999994</v>
      </c>
      <c r="H28" s="17">
        <v>7.12</v>
      </c>
      <c r="I28" s="17">
        <v>0.5</v>
      </c>
      <c r="J28" s="21">
        <f t="shared" si="0"/>
        <v>9.1069999999999993</v>
      </c>
    </row>
    <row r="29" spans="4:10">
      <c r="D29" s="51"/>
      <c r="E29" s="19" t="s">
        <v>75</v>
      </c>
      <c r="F29" s="19" t="str">
        <f>$D$28&amp;" "&amp;E29</f>
        <v>Industrial/Commercial Equipment Gasoline (4 stroke)</v>
      </c>
      <c r="G29" s="17">
        <v>8.7799999999999994</v>
      </c>
      <c r="H29" s="17">
        <v>2.74</v>
      </c>
      <c r="I29" s="17">
        <v>1.54</v>
      </c>
      <c r="J29" s="21">
        <f t="shared" si="0"/>
        <v>9.3074200000000005</v>
      </c>
    </row>
    <row r="30" spans="4:10">
      <c r="D30" s="51"/>
      <c r="E30" s="19" t="s">
        <v>58</v>
      </c>
      <c r="F30" s="19" t="str">
        <f>$D$28&amp;" "&amp;E30</f>
        <v>Industrial/Commercial Equipment Diesel</v>
      </c>
      <c r="G30" s="17">
        <v>10.210000000000001</v>
      </c>
      <c r="H30" s="17">
        <v>0.41</v>
      </c>
      <c r="I30" s="17">
        <v>0.6</v>
      </c>
      <c r="J30" s="21">
        <f t="shared" si="0"/>
        <v>10.399050000000001</v>
      </c>
    </row>
    <row r="31" spans="4:10">
      <c r="D31" s="51"/>
      <c r="E31" s="19" t="s">
        <v>84</v>
      </c>
      <c r="F31" s="19" t="str">
        <f>$D$28&amp;" "&amp;E31</f>
        <v>Industrial/Commercial Equipment LPG</v>
      </c>
      <c r="G31" s="17">
        <v>5.68</v>
      </c>
      <c r="H31" s="17">
        <v>0.45</v>
      </c>
      <c r="I31" s="17">
        <v>0.64</v>
      </c>
      <c r="J31" s="21">
        <f t="shared" si="0"/>
        <v>5.8819699999999999</v>
      </c>
    </row>
    <row r="32" spans="4:10">
      <c r="D32" s="51" t="s">
        <v>89</v>
      </c>
      <c r="E32" s="19" t="s">
        <v>74</v>
      </c>
      <c r="F32" s="19" t="str">
        <f>$D$32&amp;" "&amp;E32</f>
        <v>Logging Equipment Gasoline (2 stroke)</v>
      </c>
      <c r="G32" s="17">
        <v>8.7799999999999994</v>
      </c>
      <c r="H32" s="17">
        <v>9.68</v>
      </c>
      <c r="I32" s="17">
        <v>0</v>
      </c>
      <c r="J32" s="21">
        <f t="shared" si="0"/>
        <v>9.0219999999999985</v>
      </c>
    </row>
    <row r="33" spans="4:10">
      <c r="D33" s="51"/>
      <c r="E33" s="19" t="s">
        <v>75</v>
      </c>
      <c r="F33" s="19" t="str">
        <f>$D$32&amp;" "&amp;E33</f>
        <v>Logging Equipment Gasoline (4 stroke)</v>
      </c>
      <c r="G33" s="17">
        <v>8.7799999999999994</v>
      </c>
      <c r="H33" s="17">
        <v>3.24</v>
      </c>
      <c r="I33" s="17">
        <v>2.0499999999999998</v>
      </c>
      <c r="J33" s="21">
        <f t="shared" si="0"/>
        <v>9.471899999999998</v>
      </c>
    </row>
    <row r="34" spans="4:10">
      <c r="D34" s="51"/>
      <c r="E34" s="19" t="s">
        <v>58</v>
      </c>
      <c r="F34" s="19" t="str">
        <f>$D$32&amp;" "&amp;E34</f>
        <v>Logging Equipment Diesel</v>
      </c>
      <c r="G34" s="17">
        <v>10.210000000000001</v>
      </c>
      <c r="H34" s="17">
        <v>0.48</v>
      </c>
      <c r="I34" s="17">
        <v>1.27</v>
      </c>
      <c r="J34" s="21">
        <f t="shared" si="0"/>
        <v>10.600460000000002</v>
      </c>
    </row>
    <row r="35" spans="4:10">
      <c r="D35" s="51" t="s">
        <v>90</v>
      </c>
      <c r="E35" s="19" t="s">
        <v>44</v>
      </c>
      <c r="F35" s="19" t="str">
        <f>$D$35&amp;" "&amp;E35</f>
        <v>Railroad Equipment Gasoline</v>
      </c>
      <c r="G35" s="17">
        <v>8.7799999999999994</v>
      </c>
      <c r="H35" s="17">
        <v>3.24</v>
      </c>
      <c r="I35" s="17">
        <v>1.81</v>
      </c>
      <c r="J35" s="21">
        <f t="shared" si="0"/>
        <v>9.4003799999999984</v>
      </c>
    </row>
    <row r="36" spans="4:10">
      <c r="D36" s="51"/>
      <c r="E36" s="19" t="s">
        <v>58</v>
      </c>
      <c r="F36" s="19" t="str">
        <f>$D$35&amp;" "&amp;E36</f>
        <v>Railroad Equipment Diesel</v>
      </c>
      <c r="G36" s="17">
        <v>10.210000000000001</v>
      </c>
      <c r="H36" s="17">
        <v>0.38</v>
      </c>
      <c r="I36" s="17">
        <v>0.95</v>
      </c>
      <c r="J36" s="21">
        <f t="shared" si="0"/>
        <v>10.502599999999999</v>
      </c>
    </row>
    <row r="37" spans="4:10">
      <c r="D37" s="51"/>
      <c r="E37" s="19" t="s">
        <v>84</v>
      </c>
      <c r="F37" s="19" t="str">
        <f>$D$35&amp;" "&amp;E37</f>
        <v>Railroad Equipment LPG</v>
      </c>
      <c r="G37" s="17">
        <v>5.68</v>
      </c>
      <c r="H37" s="17">
        <v>1.99</v>
      </c>
      <c r="I37" s="17">
        <v>0.01</v>
      </c>
      <c r="J37" s="21">
        <f t="shared" si="0"/>
        <v>5.7327300000000001</v>
      </c>
    </row>
    <row r="38" spans="4:10">
      <c r="D38" s="51" t="s">
        <v>91</v>
      </c>
      <c r="E38" s="19" t="s">
        <v>74</v>
      </c>
      <c r="F38" s="19" t="str">
        <f>$D$38&amp;" "&amp;E38</f>
        <v>Recreational Equipment Gasoline (2 stroke)</v>
      </c>
      <c r="G38" s="17">
        <v>8.7799999999999994</v>
      </c>
      <c r="H38" s="17">
        <v>17.61</v>
      </c>
      <c r="I38" s="17">
        <v>0.11</v>
      </c>
      <c r="J38" s="21">
        <f t="shared" si="0"/>
        <v>9.2530300000000008</v>
      </c>
    </row>
    <row r="39" spans="4:10">
      <c r="D39" s="51"/>
      <c r="E39" s="19" t="s">
        <v>75</v>
      </c>
      <c r="F39" s="19" t="str">
        <f>$D$38&amp;" "&amp;E39</f>
        <v>Recreational Equipment Gasoline (4 stroke)</v>
      </c>
      <c r="G39" s="17">
        <v>8.7799999999999994</v>
      </c>
      <c r="H39" s="17">
        <v>2.87</v>
      </c>
      <c r="I39" s="17">
        <v>1.5</v>
      </c>
      <c r="J39" s="21">
        <f t="shared" si="0"/>
        <v>9.2987499999999983</v>
      </c>
    </row>
    <row r="40" spans="4:10">
      <c r="D40" s="51"/>
      <c r="E40" s="19" t="s">
        <v>58</v>
      </c>
      <c r="F40" s="19" t="str">
        <f>$D$38&amp;" "&amp;E40</f>
        <v>Recreational Equipment Diesel</v>
      </c>
      <c r="G40" s="17">
        <v>10.210000000000001</v>
      </c>
      <c r="H40" s="17">
        <v>0.73</v>
      </c>
      <c r="I40" s="17">
        <v>0.66</v>
      </c>
      <c r="J40" s="21">
        <f t="shared" si="0"/>
        <v>10.424930000000002</v>
      </c>
    </row>
    <row r="41" spans="4:10">
      <c r="D41" s="51"/>
      <c r="E41" s="19" t="s">
        <v>84</v>
      </c>
      <c r="F41" s="19" t="str">
        <f>$D$38&amp;" "&amp;E41</f>
        <v>Recreational Equipment LPG</v>
      </c>
      <c r="G41" s="17">
        <v>5.68</v>
      </c>
      <c r="H41" s="17">
        <v>0.43</v>
      </c>
      <c r="I41" s="17">
        <v>0.6</v>
      </c>
      <c r="J41" s="21">
        <f t="shared" si="0"/>
        <v>5.8695499999999994</v>
      </c>
    </row>
  </sheetData>
  <mergeCells count="10">
    <mergeCell ref="D28:D31"/>
    <mergeCell ref="D32:D34"/>
    <mergeCell ref="D35:D37"/>
    <mergeCell ref="D38:D41"/>
    <mergeCell ref="D2:D5"/>
    <mergeCell ref="D7:D8"/>
    <mergeCell ref="D9:D14"/>
    <mergeCell ref="D15:D20"/>
    <mergeCell ref="D21:D24"/>
    <mergeCell ref="D25:D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87D9-0B85-4692-B037-611FA37E9956}">
  <dimension ref="A1:M500"/>
  <sheetViews>
    <sheetView workbookViewId="0">
      <selection activeCell="B3" sqref="B3"/>
    </sheetView>
  </sheetViews>
  <sheetFormatPr defaultRowHeight="15"/>
  <cols>
    <col min="1" max="1" width="9" bestFit="1" customWidth="1"/>
    <col min="2" max="2" width="11.7109375" bestFit="1" customWidth="1"/>
    <col min="3" max="4" width="25" bestFit="1" customWidth="1"/>
    <col min="5" max="5" width="11.85546875" style="23" bestFit="1" customWidth="1"/>
    <col min="6" max="6" width="12.7109375" style="23" bestFit="1" customWidth="1"/>
    <col min="9" max="9" width="22.28515625" bestFit="1" customWidth="1"/>
    <col min="11" max="11" width="25.7109375" customWidth="1"/>
    <col min="13" max="13" width="15.140625" bestFit="1" customWidth="1"/>
  </cols>
  <sheetData>
    <row r="1" spans="1:13">
      <c r="A1" s="1" t="s">
        <v>31</v>
      </c>
      <c r="B1" s="1" t="s">
        <v>32</v>
      </c>
      <c r="C1" s="1" t="s">
        <v>92</v>
      </c>
      <c r="D1" s="1" t="s">
        <v>93</v>
      </c>
      <c r="E1" s="2" t="s">
        <v>41</v>
      </c>
      <c r="F1" s="2" t="s">
        <v>42</v>
      </c>
      <c r="I1" s="2" t="s">
        <v>43</v>
      </c>
    </row>
    <row r="2" spans="1:13">
      <c r="A2" s="3">
        <v>1</v>
      </c>
      <c r="B2" s="3">
        <v>2023</v>
      </c>
      <c r="C2" s="4" t="s">
        <v>94</v>
      </c>
      <c r="D2" s="3">
        <v>50</v>
      </c>
      <c r="E2" s="6">
        <f>VLOOKUP(C2,'Heating Factors'!A:G,7,FALSE)*D2</f>
        <v>2655.8900000000003</v>
      </c>
      <c r="F2" s="6">
        <f>E2/1000</f>
        <v>2.6558900000000003</v>
      </c>
      <c r="I2" s="3" t="s">
        <v>46</v>
      </c>
    </row>
    <row r="3" spans="1:13">
      <c r="A3" s="3"/>
      <c r="B3" s="3"/>
      <c r="C3" s="4"/>
      <c r="D3" s="3"/>
      <c r="E3" s="6" t="e">
        <f>VLOOKUP(C3,'Heating Factors'!A:G,7,FALSE)*D3</f>
        <v>#N/A</v>
      </c>
      <c r="F3" s="6" t="e">
        <f t="shared" ref="F3:F66" si="0">E3/1000</f>
        <v>#N/A</v>
      </c>
      <c r="I3" s="4" t="s">
        <v>47</v>
      </c>
    </row>
    <row r="4" spans="1:13">
      <c r="A4" s="3"/>
      <c r="B4" s="3"/>
      <c r="C4" s="4"/>
      <c r="D4" s="3"/>
      <c r="E4" s="6" t="e">
        <f>VLOOKUP(C4,'Heating Factors'!A:G,7,FALSE)*D4</f>
        <v>#N/A</v>
      </c>
      <c r="F4" s="6" t="e">
        <f t="shared" si="0"/>
        <v>#N/A</v>
      </c>
      <c r="I4" s="6" t="s">
        <v>48</v>
      </c>
      <c r="K4" s="52" t="s">
        <v>95</v>
      </c>
      <c r="L4" s="52"/>
      <c r="M4" s="52"/>
    </row>
    <row r="5" spans="1:13">
      <c r="A5" s="3"/>
      <c r="B5" s="3"/>
      <c r="C5" s="4"/>
      <c r="D5" s="3"/>
      <c r="E5" s="6" t="e">
        <f>VLOOKUP(C5,'Heating Factors'!A:G,7,FALSE)*D5</f>
        <v>#N/A</v>
      </c>
      <c r="F5" s="6" t="e">
        <f t="shared" si="0"/>
        <v>#N/A</v>
      </c>
      <c r="K5" t="s">
        <v>92</v>
      </c>
      <c r="L5" t="s">
        <v>96</v>
      </c>
      <c r="M5" t="s">
        <v>97</v>
      </c>
    </row>
    <row r="6" spans="1:13">
      <c r="A6" s="3"/>
      <c r="B6" s="3"/>
      <c r="C6" s="4"/>
      <c r="D6" s="3"/>
      <c r="E6" s="6" t="e">
        <f>VLOOKUP(C6,'Heating Factors'!A:G,7,FALSE)*D6</f>
        <v>#N/A</v>
      </c>
      <c r="F6" s="6" t="e">
        <f t="shared" si="0"/>
        <v>#N/A</v>
      </c>
      <c r="K6" s="4"/>
      <c r="L6" s="10" t="e">
        <f>VLOOKUP(K6,'Heating Factors'!A:G,2,FALSE)</f>
        <v>#N/A</v>
      </c>
      <c r="M6" s="10" t="e">
        <f>VLOOKUP(K6,'Heating Factors'!A:G,3,FALSE)</f>
        <v>#N/A</v>
      </c>
    </row>
    <row r="7" spans="1:13">
      <c r="A7" s="3"/>
      <c r="B7" s="3"/>
      <c r="C7" s="4"/>
      <c r="D7" s="3"/>
      <c r="E7" s="6" t="e">
        <f>VLOOKUP(C7,'Heating Factors'!A:G,7,FALSE)*D7</f>
        <v>#N/A</v>
      </c>
      <c r="F7" s="6" t="e">
        <f t="shared" si="0"/>
        <v>#N/A</v>
      </c>
    </row>
    <row r="8" spans="1:13">
      <c r="A8" s="3"/>
      <c r="B8" s="3"/>
      <c r="C8" s="4"/>
      <c r="D8" s="3"/>
      <c r="E8" s="6" t="e">
        <f>VLOOKUP(C8,'Heating Factors'!A:G,7,FALSE)*D8</f>
        <v>#N/A</v>
      </c>
      <c r="F8" s="6" t="e">
        <f t="shared" si="0"/>
        <v>#N/A</v>
      </c>
      <c r="K8" t="s">
        <v>98</v>
      </c>
    </row>
    <row r="9" spans="1:13">
      <c r="A9" s="3"/>
      <c r="B9" s="3"/>
      <c r="C9" s="4"/>
      <c r="D9" s="3"/>
      <c r="E9" s="6" t="e">
        <f>VLOOKUP(C9,'Heating Factors'!A:G,7,FALSE)*D9</f>
        <v>#N/A</v>
      </c>
      <c r="F9" s="6" t="e">
        <f t="shared" si="0"/>
        <v>#N/A</v>
      </c>
      <c r="K9" t="s">
        <v>99</v>
      </c>
      <c r="L9" t="s">
        <v>100</v>
      </c>
    </row>
    <row r="10" spans="1:13">
      <c r="A10" s="3"/>
      <c r="B10" s="3"/>
      <c r="C10" s="4"/>
      <c r="D10" s="3"/>
      <c r="E10" s="6" t="e">
        <f>VLOOKUP(C10,'Heating Factors'!A:G,7,FALSE)*D10</f>
        <v>#N/A</v>
      </c>
      <c r="F10" s="6" t="e">
        <f t="shared" si="0"/>
        <v>#N/A</v>
      </c>
      <c r="K10" s="3"/>
      <c r="L10" s="6" t="e">
        <f>K10*M6</f>
        <v>#N/A</v>
      </c>
    </row>
    <row r="11" spans="1:13">
      <c r="A11" s="3"/>
      <c r="B11" s="3"/>
      <c r="C11" s="4"/>
      <c r="D11" s="3"/>
      <c r="E11" s="6" t="e">
        <f>VLOOKUP(C11,'Heating Factors'!A:G,7,FALSE)*D11</f>
        <v>#N/A</v>
      </c>
      <c r="F11" s="6" t="e">
        <f t="shared" si="0"/>
        <v>#N/A</v>
      </c>
    </row>
    <row r="12" spans="1:13">
      <c r="A12" s="3"/>
      <c r="B12" s="3"/>
      <c r="C12" s="4"/>
      <c r="D12" s="3"/>
      <c r="E12" s="6" t="e">
        <f>VLOOKUP(C12,'Heating Factors'!A:G,7,FALSE)*D12</f>
        <v>#N/A</v>
      </c>
      <c r="F12" s="6" t="e">
        <f t="shared" si="0"/>
        <v>#N/A</v>
      </c>
    </row>
    <row r="13" spans="1:13">
      <c r="A13" s="3"/>
      <c r="B13" s="3"/>
      <c r="C13" s="4"/>
      <c r="D13" s="3"/>
      <c r="E13" s="6" t="e">
        <f>VLOOKUP(C13,'Heating Factors'!A:G,7,FALSE)*D13</f>
        <v>#N/A</v>
      </c>
      <c r="F13" s="6" t="e">
        <f t="shared" si="0"/>
        <v>#N/A</v>
      </c>
    </row>
    <row r="14" spans="1:13">
      <c r="A14" s="3"/>
      <c r="B14" s="3"/>
      <c r="C14" s="4"/>
      <c r="D14" s="3"/>
      <c r="E14" s="6" t="e">
        <f>VLOOKUP(C14,'Heating Factors'!A:G,7,FALSE)*D14</f>
        <v>#N/A</v>
      </c>
      <c r="F14" s="6" t="e">
        <f t="shared" si="0"/>
        <v>#N/A</v>
      </c>
    </row>
    <row r="15" spans="1:13">
      <c r="A15" s="3"/>
      <c r="B15" s="3"/>
      <c r="C15" s="4"/>
      <c r="D15" s="3"/>
      <c r="E15" s="6" t="e">
        <f>VLOOKUP(C15,'Heating Factors'!A:G,7,FALSE)*D15</f>
        <v>#N/A</v>
      </c>
      <c r="F15" s="6" t="e">
        <f t="shared" si="0"/>
        <v>#N/A</v>
      </c>
    </row>
    <row r="16" spans="1:13">
      <c r="A16" s="3"/>
      <c r="B16" s="3"/>
      <c r="C16" s="4"/>
      <c r="D16" s="3"/>
      <c r="E16" s="6" t="e">
        <f>VLOOKUP(C16,'Heating Factors'!A:G,7,FALSE)*D16</f>
        <v>#N/A</v>
      </c>
      <c r="F16" s="6" t="e">
        <f t="shared" si="0"/>
        <v>#N/A</v>
      </c>
    </row>
    <row r="17" spans="1:6">
      <c r="A17" s="3"/>
      <c r="B17" s="3"/>
      <c r="C17" s="4"/>
      <c r="D17" s="3"/>
      <c r="E17" s="6" t="e">
        <f>VLOOKUP(C17,'Heating Factors'!A:G,7,FALSE)*D17</f>
        <v>#N/A</v>
      </c>
      <c r="F17" s="6" t="e">
        <f t="shared" si="0"/>
        <v>#N/A</v>
      </c>
    </row>
    <row r="18" spans="1:6">
      <c r="A18" s="3"/>
      <c r="B18" s="3"/>
      <c r="C18" s="4"/>
      <c r="D18" s="3"/>
      <c r="E18" s="6" t="e">
        <f>VLOOKUP(C18,'Heating Factors'!A:G,7,FALSE)*D18</f>
        <v>#N/A</v>
      </c>
      <c r="F18" s="6" t="e">
        <f t="shared" si="0"/>
        <v>#N/A</v>
      </c>
    </row>
    <row r="19" spans="1:6">
      <c r="A19" s="3"/>
      <c r="B19" s="3"/>
      <c r="C19" s="4"/>
      <c r="D19" s="3"/>
      <c r="E19" s="6" t="e">
        <f>VLOOKUP(C19,'Heating Factors'!A:G,7,FALSE)*D19</f>
        <v>#N/A</v>
      </c>
      <c r="F19" s="6" t="e">
        <f t="shared" si="0"/>
        <v>#N/A</v>
      </c>
    </row>
    <row r="20" spans="1:6">
      <c r="A20" s="3"/>
      <c r="B20" s="3"/>
      <c r="C20" s="4"/>
      <c r="D20" s="3"/>
      <c r="E20" s="6" t="e">
        <f>VLOOKUP(C20,'Heating Factors'!A:G,7,FALSE)*D20</f>
        <v>#N/A</v>
      </c>
      <c r="F20" s="6" t="e">
        <f t="shared" si="0"/>
        <v>#N/A</v>
      </c>
    </row>
    <row r="21" spans="1:6">
      <c r="A21" s="3"/>
      <c r="B21" s="3"/>
      <c r="C21" s="4"/>
      <c r="D21" s="3"/>
      <c r="E21" s="6" t="e">
        <f>VLOOKUP(C21,'Heating Factors'!A:G,7,FALSE)*D21</f>
        <v>#N/A</v>
      </c>
      <c r="F21" s="6" t="e">
        <f t="shared" si="0"/>
        <v>#N/A</v>
      </c>
    </row>
    <row r="22" spans="1:6">
      <c r="A22" s="3"/>
      <c r="B22" s="3"/>
      <c r="C22" s="4"/>
      <c r="D22" s="3"/>
      <c r="E22" s="6" t="e">
        <f>VLOOKUP(C22,'Heating Factors'!A:G,7,FALSE)*D22</f>
        <v>#N/A</v>
      </c>
      <c r="F22" s="6" t="e">
        <f t="shared" si="0"/>
        <v>#N/A</v>
      </c>
    </row>
    <row r="23" spans="1:6">
      <c r="A23" s="3"/>
      <c r="B23" s="3"/>
      <c r="C23" s="4"/>
      <c r="D23" s="3"/>
      <c r="E23" s="6" t="e">
        <f>VLOOKUP(C23,'Heating Factors'!A:G,7,FALSE)*D23</f>
        <v>#N/A</v>
      </c>
      <c r="F23" s="6" t="e">
        <f t="shared" si="0"/>
        <v>#N/A</v>
      </c>
    </row>
    <row r="24" spans="1:6">
      <c r="A24" s="3"/>
      <c r="B24" s="3"/>
      <c r="C24" s="4"/>
      <c r="D24" s="3"/>
      <c r="E24" s="6" t="e">
        <f>VLOOKUP(C24,'Heating Factors'!A:G,7,FALSE)*D24</f>
        <v>#N/A</v>
      </c>
      <c r="F24" s="6" t="e">
        <f t="shared" si="0"/>
        <v>#N/A</v>
      </c>
    </row>
    <row r="25" spans="1:6">
      <c r="A25" s="3"/>
      <c r="B25" s="3"/>
      <c r="C25" s="4"/>
      <c r="D25" s="3"/>
      <c r="E25" s="6" t="e">
        <f>VLOOKUP(C25,'Heating Factors'!A:G,7,FALSE)*D25</f>
        <v>#N/A</v>
      </c>
      <c r="F25" s="6" t="e">
        <f t="shared" si="0"/>
        <v>#N/A</v>
      </c>
    </row>
    <row r="26" spans="1:6">
      <c r="A26" s="3"/>
      <c r="B26" s="3"/>
      <c r="C26" s="4"/>
      <c r="D26" s="3"/>
      <c r="E26" s="6" t="e">
        <f>VLOOKUP(C26,'Heating Factors'!A:G,7,FALSE)*D26</f>
        <v>#N/A</v>
      </c>
      <c r="F26" s="6" t="e">
        <f t="shared" si="0"/>
        <v>#N/A</v>
      </c>
    </row>
    <row r="27" spans="1:6">
      <c r="A27" s="3"/>
      <c r="B27" s="3"/>
      <c r="C27" s="4"/>
      <c r="D27" s="3"/>
      <c r="E27" s="6" t="e">
        <f>VLOOKUP(C27,'Heating Factors'!A:G,7,FALSE)*D27</f>
        <v>#N/A</v>
      </c>
      <c r="F27" s="6" t="e">
        <f t="shared" si="0"/>
        <v>#N/A</v>
      </c>
    </row>
    <row r="28" spans="1:6">
      <c r="A28" s="3"/>
      <c r="B28" s="3"/>
      <c r="C28" s="4"/>
      <c r="D28" s="3"/>
      <c r="E28" s="6" t="e">
        <f>VLOOKUP(C28,'Heating Factors'!A:G,7,FALSE)*D28</f>
        <v>#N/A</v>
      </c>
      <c r="F28" s="6" t="e">
        <f t="shared" si="0"/>
        <v>#N/A</v>
      </c>
    </row>
    <row r="29" spans="1:6">
      <c r="A29" s="3"/>
      <c r="B29" s="3"/>
      <c r="C29" s="4"/>
      <c r="D29" s="3"/>
      <c r="E29" s="6" t="e">
        <f>VLOOKUP(C29,'Heating Factors'!A:G,7,FALSE)*D29</f>
        <v>#N/A</v>
      </c>
      <c r="F29" s="6" t="e">
        <f t="shared" si="0"/>
        <v>#N/A</v>
      </c>
    </row>
    <row r="30" spans="1:6">
      <c r="A30" s="3"/>
      <c r="B30" s="3"/>
      <c r="C30" s="4"/>
      <c r="D30" s="3"/>
      <c r="E30" s="6" t="e">
        <f>VLOOKUP(C30,'Heating Factors'!A:G,7,FALSE)*D30</f>
        <v>#N/A</v>
      </c>
      <c r="F30" s="6" t="e">
        <f t="shared" si="0"/>
        <v>#N/A</v>
      </c>
    </row>
    <row r="31" spans="1:6">
      <c r="A31" s="3"/>
      <c r="B31" s="3"/>
      <c r="C31" s="4"/>
      <c r="D31" s="3"/>
      <c r="E31" s="6" t="e">
        <f>VLOOKUP(C31,'Heating Factors'!A:G,7,FALSE)*D31</f>
        <v>#N/A</v>
      </c>
      <c r="F31" s="6" t="e">
        <f t="shared" si="0"/>
        <v>#N/A</v>
      </c>
    </row>
    <row r="32" spans="1:6">
      <c r="A32" s="3"/>
      <c r="B32" s="3"/>
      <c r="C32" s="4"/>
      <c r="D32" s="3"/>
      <c r="E32" s="6" t="e">
        <f>VLOOKUP(C32,'Heating Factors'!A:G,7,FALSE)*D32</f>
        <v>#N/A</v>
      </c>
      <c r="F32" s="6" t="e">
        <f t="shared" si="0"/>
        <v>#N/A</v>
      </c>
    </row>
    <row r="33" spans="1:6">
      <c r="A33" s="3"/>
      <c r="B33" s="3"/>
      <c r="C33" s="4"/>
      <c r="D33" s="3"/>
      <c r="E33" s="6" t="e">
        <f>VLOOKUP(C33,'Heating Factors'!A:G,7,FALSE)*D33</f>
        <v>#N/A</v>
      </c>
      <c r="F33" s="6" t="e">
        <f t="shared" si="0"/>
        <v>#N/A</v>
      </c>
    </row>
    <row r="34" spans="1:6">
      <c r="A34" s="3"/>
      <c r="B34" s="3"/>
      <c r="C34" s="4"/>
      <c r="D34" s="3"/>
      <c r="E34" s="6" t="e">
        <f>VLOOKUP(C34,'Heating Factors'!A:G,7,FALSE)*D34</f>
        <v>#N/A</v>
      </c>
      <c r="F34" s="6" t="e">
        <f t="shared" si="0"/>
        <v>#N/A</v>
      </c>
    </row>
    <row r="35" spans="1:6">
      <c r="A35" s="3"/>
      <c r="B35" s="3"/>
      <c r="C35" s="4"/>
      <c r="D35" s="3"/>
      <c r="E35" s="6" t="e">
        <f>VLOOKUP(C35,'Heating Factors'!A:G,7,FALSE)*D35</f>
        <v>#N/A</v>
      </c>
      <c r="F35" s="6" t="e">
        <f t="shared" si="0"/>
        <v>#N/A</v>
      </c>
    </row>
    <row r="36" spans="1:6">
      <c r="A36" s="3"/>
      <c r="B36" s="3"/>
      <c r="C36" s="4"/>
      <c r="D36" s="3"/>
      <c r="E36" s="6" t="e">
        <f>VLOOKUP(C36,'Heating Factors'!A:G,7,FALSE)*D36</f>
        <v>#N/A</v>
      </c>
      <c r="F36" s="6" t="e">
        <f t="shared" si="0"/>
        <v>#N/A</v>
      </c>
    </row>
    <row r="37" spans="1:6">
      <c r="A37" s="3"/>
      <c r="B37" s="3"/>
      <c r="C37" s="4"/>
      <c r="D37" s="3"/>
      <c r="E37" s="6" t="e">
        <f>VLOOKUP(C37,'Heating Factors'!A:G,7,FALSE)*D37</f>
        <v>#N/A</v>
      </c>
      <c r="F37" s="6" t="e">
        <f t="shared" si="0"/>
        <v>#N/A</v>
      </c>
    </row>
    <row r="38" spans="1:6">
      <c r="A38" s="3"/>
      <c r="B38" s="3"/>
      <c r="C38" s="4"/>
      <c r="D38" s="3"/>
      <c r="E38" s="6" t="e">
        <f>VLOOKUP(C38,'Heating Factors'!A:G,7,FALSE)*D38</f>
        <v>#N/A</v>
      </c>
      <c r="F38" s="6" t="e">
        <f t="shared" si="0"/>
        <v>#N/A</v>
      </c>
    </row>
    <row r="39" spans="1:6">
      <c r="A39" s="3"/>
      <c r="B39" s="3"/>
      <c r="C39" s="4"/>
      <c r="D39" s="3"/>
      <c r="E39" s="6" t="e">
        <f>VLOOKUP(C39,'Heating Factors'!A:G,7,FALSE)*D39</f>
        <v>#N/A</v>
      </c>
      <c r="F39" s="6" t="e">
        <f t="shared" si="0"/>
        <v>#N/A</v>
      </c>
    </row>
    <row r="40" spans="1:6">
      <c r="A40" s="3"/>
      <c r="B40" s="3"/>
      <c r="C40" s="4"/>
      <c r="D40" s="3"/>
      <c r="E40" s="6" t="e">
        <f>VLOOKUP(C40,'Heating Factors'!A:G,7,FALSE)*D40</f>
        <v>#N/A</v>
      </c>
      <c r="F40" s="6" t="e">
        <f t="shared" si="0"/>
        <v>#N/A</v>
      </c>
    </row>
    <row r="41" spans="1:6">
      <c r="A41" s="3"/>
      <c r="B41" s="3"/>
      <c r="C41" s="4"/>
      <c r="D41" s="3"/>
      <c r="E41" s="6" t="e">
        <f>VLOOKUP(C41,'Heating Factors'!A:G,7,FALSE)*D41</f>
        <v>#N/A</v>
      </c>
      <c r="F41" s="6" t="e">
        <f t="shared" si="0"/>
        <v>#N/A</v>
      </c>
    </row>
    <row r="42" spans="1:6">
      <c r="A42" s="3"/>
      <c r="B42" s="3"/>
      <c r="C42" s="4"/>
      <c r="D42" s="3"/>
      <c r="E42" s="6" t="e">
        <f>VLOOKUP(C42,'Heating Factors'!A:G,7,FALSE)*D42</f>
        <v>#N/A</v>
      </c>
      <c r="F42" s="6" t="e">
        <f t="shared" si="0"/>
        <v>#N/A</v>
      </c>
    </row>
    <row r="43" spans="1:6">
      <c r="A43" s="3"/>
      <c r="B43" s="3"/>
      <c r="C43" s="4"/>
      <c r="D43" s="3"/>
      <c r="E43" s="6" t="e">
        <f>VLOOKUP(C43,'Heating Factors'!A:G,7,FALSE)*D43</f>
        <v>#N/A</v>
      </c>
      <c r="F43" s="6" t="e">
        <f t="shared" si="0"/>
        <v>#N/A</v>
      </c>
    </row>
    <row r="44" spans="1:6">
      <c r="A44" s="3"/>
      <c r="B44" s="3"/>
      <c r="C44" s="4"/>
      <c r="D44" s="3"/>
      <c r="E44" s="6" t="e">
        <f>VLOOKUP(C44,'Heating Factors'!A:G,7,FALSE)*D44</f>
        <v>#N/A</v>
      </c>
      <c r="F44" s="6" t="e">
        <f t="shared" si="0"/>
        <v>#N/A</v>
      </c>
    </row>
    <row r="45" spans="1:6">
      <c r="A45" s="3"/>
      <c r="B45" s="3"/>
      <c r="C45" s="4"/>
      <c r="D45" s="3"/>
      <c r="E45" s="6" t="e">
        <f>VLOOKUP(C45,'Heating Factors'!A:G,7,FALSE)*D45</f>
        <v>#N/A</v>
      </c>
      <c r="F45" s="6" t="e">
        <f t="shared" si="0"/>
        <v>#N/A</v>
      </c>
    </row>
    <row r="46" spans="1:6">
      <c r="A46" s="3"/>
      <c r="B46" s="3"/>
      <c r="C46" s="4"/>
      <c r="D46" s="3"/>
      <c r="E46" s="6" t="e">
        <f>VLOOKUP(C46,'Heating Factors'!A:G,7,FALSE)*D46</f>
        <v>#N/A</v>
      </c>
      <c r="F46" s="6" t="e">
        <f t="shared" si="0"/>
        <v>#N/A</v>
      </c>
    </row>
    <row r="47" spans="1:6">
      <c r="A47" s="3"/>
      <c r="B47" s="3"/>
      <c r="C47" s="4"/>
      <c r="D47" s="3"/>
      <c r="E47" s="6" t="e">
        <f>VLOOKUP(C47,'Heating Factors'!A:G,7,FALSE)*D47</f>
        <v>#N/A</v>
      </c>
      <c r="F47" s="6" t="e">
        <f t="shared" si="0"/>
        <v>#N/A</v>
      </c>
    </row>
    <row r="48" spans="1:6">
      <c r="A48" s="3"/>
      <c r="B48" s="3"/>
      <c r="C48" s="4"/>
      <c r="D48" s="3"/>
      <c r="E48" s="6" t="e">
        <f>VLOOKUP(C48,'Heating Factors'!A:G,7,FALSE)*D48</f>
        <v>#N/A</v>
      </c>
      <c r="F48" s="6" t="e">
        <f t="shared" si="0"/>
        <v>#N/A</v>
      </c>
    </row>
    <row r="49" spans="1:6">
      <c r="A49" s="3"/>
      <c r="B49" s="3"/>
      <c r="C49" s="4"/>
      <c r="D49" s="3"/>
      <c r="E49" s="6" t="e">
        <f>VLOOKUP(C49,'Heating Factors'!A:G,7,FALSE)*D49</f>
        <v>#N/A</v>
      </c>
      <c r="F49" s="6" t="e">
        <f t="shared" si="0"/>
        <v>#N/A</v>
      </c>
    </row>
    <row r="50" spans="1:6">
      <c r="A50" s="3"/>
      <c r="B50" s="3"/>
      <c r="C50" s="4"/>
      <c r="D50" s="3"/>
      <c r="E50" s="6" t="e">
        <f>VLOOKUP(C50,'Heating Factors'!A:G,7,FALSE)*D50</f>
        <v>#N/A</v>
      </c>
      <c r="F50" s="6" t="e">
        <f t="shared" si="0"/>
        <v>#N/A</v>
      </c>
    </row>
    <row r="51" spans="1:6">
      <c r="A51" s="3"/>
      <c r="B51" s="3"/>
      <c r="C51" s="4"/>
      <c r="D51" s="3"/>
      <c r="E51" s="6" t="e">
        <f>VLOOKUP(C51,'Heating Factors'!A:G,7,FALSE)*D51</f>
        <v>#N/A</v>
      </c>
      <c r="F51" s="6" t="e">
        <f t="shared" si="0"/>
        <v>#N/A</v>
      </c>
    </row>
    <row r="52" spans="1:6">
      <c r="A52" s="3"/>
      <c r="B52" s="3"/>
      <c r="C52" s="4"/>
      <c r="D52" s="3"/>
      <c r="E52" s="6" t="e">
        <f>VLOOKUP(C52,'Heating Factors'!A:G,7,FALSE)*D52</f>
        <v>#N/A</v>
      </c>
      <c r="F52" s="6" t="e">
        <f t="shared" si="0"/>
        <v>#N/A</v>
      </c>
    </row>
    <row r="53" spans="1:6">
      <c r="A53" s="3"/>
      <c r="B53" s="3"/>
      <c r="C53" s="4"/>
      <c r="D53" s="3"/>
      <c r="E53" s="6" t="e">
        <f>VLOOKUP(C53,'Heating Factors'!A:G,7,FALSE)*D53</f>
        <v>#N/A</v>
      </c>
      <c r="F53" s="6" t="e">
        <f t="shared" si="0"/>
        <v>#N/A</v>
      </c>
    </row>
    <row r="54" spans="1:6">
      <c r="A54" s="3"/>
      <c r="B54" s="3"/>
      <c r="C54" s="4"/>
      <c r="D54" s="3"/>
      <c r="E54" s="6" t="e">
        <f>VLOOKUP(C54,'Heating Factors'!A:G,7,FALSE)*D54</f>
        <v>#N/A</v>
      </c>
      <c r="F54" s="6" t="e">
        <f t="shared" si="0"/>
        <v>#N/A</v>
      </c>
    </row>
    <row r="55" spans="1:6">
      <c r="A55" s="3"/>
      <c r="B55" s="3"/>
      <c r="C55" s="4"/>
      <c r="D55" s="3"/>
      <c r="E55" s="6" t="e">
        <f>VLOOKUP(C55,'Heating Factors'!A:G,7,FALSE)*D55</f>
        <v>#N/A</v>
      </c>
      <c r="F55" s="6" t="e">
        <f t="shared" si="0"/>
        <v>#N/A</v>
      </c>
    </row>
    <row r="56" spans="1:6">
      <c r="A56" s="3"/>
      <c r="B56" s="3"/>
      <c r="C56" s="4"/>
      <c r="D56" s="3"/>
      <c r="E56" s="6" t="e">
        <f>VLOOKUP(C56,'Heating Factors'!A:G,7,FALSE)*D56</f>
        <v>#N/A</v>
      </c>
      <c r="F56" s="6" t="e">
        <f t="shared" si="0"/>
        <v>#N/A</v>
      </c>
    </row>
    <row r="57" spans="1:6">
      <c r="A57" s="3"/>
      <c r="B57" s="3"/>
      <c r="C57" s="4"/>
      <c r="D57" s="3"/>
      <c r="E57" s="6" t="e">
        <f>VLOOKUP(C57,'Heating Factors'!A:G,7,FALSE)*D57</f>
        <v>#N/A</v>
      </c>
      <c r="F57" s="6" t="e">
        <f t="shared" si="0"/>
        <v>#N/A</v>
      </c>
    </row>
    <row r="58" spans="1:6">
      <c r="A58" s="3"/>
      <c r="B58" s="3"/>
      <c r="C58" s="4"/>
      <c r="D58" s="3"/>
      <c r="E58" s="6" t="e">
        <f>VLOOKUP(C58,'Heating Factors'!A:G,7,FALSE)*D58</f>
        <v>#N/A</v>
      </c>
      <c r="F58" s="6" t="e">
        <f t="shared" si="0"/>
        <v>#N/A</v>
      </c>
    </row>
    <row r="59" spans="1:6">
      <c r="A59" s="3"/>
      <c r="B59" s="3"/>
      <c r="C59" s="4"/>
      <c r="D59" s="3"/>
      <c r="E59" s="6" t="e">
        <f>VLOOKUP(C59,'Heating Factors'!A:G,7,FALSE)*D59</f>
        <v>#N/A</v>
      </c>
      <c r="F59" s="6" t="e">
        <f t="shared" si="0"/>
        <v>#N/A</v>
      </c>
    </row>
    <row r="60" spans="1:6">
      <c r="A60" s="3"/>
      <c r="B60" s="3"/>
      <c r="C60" s="4"/>
      <c r="D60" s="3"/>
      <c r="E60" s="6" t="e">
        <f>VLOOKUP(C60,'Heating Factors'!A:G,7,FALSE)*D60</f>
        <v>#N/A</v>
      </c>
      <c r="F60" s="6" t="e">
        <f t="shared" si="0"/>
        <v>#N/A</v>
      </c>
    </row>
    <row r="61" spans="1:6">
      <c r="A61" s="3"/>
      <c r="B61" s="3"/>
      <c r="C61" s="4"/>
      <c r="D61" s="3"/>
      <c r="E61" s="6" t="e">
        <f>VLOOKUP(C61,'Heating Factors'!A:G,7,FALSE)*D61</f>
        <v>#N/A</v>
      </c>
      <c r="F61" s="6" t="e">
        <f t="shared" si="0"/>
        <v>#N/A</v>
      </c>
    </row>
    <row r="62" spans="1:6">
      <c r="A62" s="3"/>
      <c r="B62" s="3"/>
      <c r="C62" s="4"/>
      <c r="D62" s="3"/>
      <c r="E62" s="6" t="e">
        <f>VLOOKUP(C62,'Heating Factors'!A:G,7,FALSE)*D62</f>
        <v>#N/A</v>
      </c>
      <c r="F62" s="6" t="e">
        <f t="shared" si="0"/>
        <v>#N/A</v>
      </c>
    </row>
    <row r="63" spans="1:6">
      <c r="A63" s="3"/>
      <c r="B63" s="3"/>
      <c r="C63" s="4"/>
      <c r="D63" s="3"/>
      <c r="E63" s="6" t="e">
        <f>VLOOKUP(C63,'Heating Factors'!A:G,7,FALSE)*D63</f>
        <v>#N/A</v>
      </c>
      <c r="F63" s="6" t="e">
        <f t="shared" si="0"/>
        <v>#N/A</v>
      </c>
    </row>
    <row r="64" spans="1:6">
      <c r="A64" s="3"/>
      <c r="B64" s="3"/>
      <c r="C64" s="4"/>
      <c r="D64" s="3"/>
      <c r="E64" s="6" t="e">
        <f>VLOOKUP(C64,'Heating Factors'!A:G,7,FALSE)*D64</f>
        <v>#N/A</v>
      </c>
      <c r="F64" s="6" t="e">
        <f t="shared" si="0"/>
        <v>#N/A</v>
      </c>
    </row>
    <row r="65" spans="1:6">
      <c r="A65" s="3"/>
      <c r="B65" s="3"/>
      <c r="C65" s="4"/>
      <c r="D65" s="3"/>
      <c r="E65" s="6" t="e">
        <f>VLOOKUP(C65,'Heating Factors'!A:G,7,FALSE)*D65</f>
        <v>#N/A</v>
      </c>
      <c r="F65" s="6" t="e">
        <f t="shared" si="0"/>
        <v>#N/A</v>
      </c>
    </row>
    <row r="66" spans="1:6">
      <c r="A66" s="3"/>
      <c r="B66" s="3"/>
      <c r="C66" s="4"/>
      <c r="D66" s="3"/>
      <c r="E66" s="6" t="e">
        <f>VLOOKUP(C66,'Heating Factors'!A:G,7,FALSE)*D66</f>
        <v>#N/A</v>
      </c>
      <c r="F66" s="6" t="e">
        <f t="shared" si="0"/>
        <v>#N/A</v>
      </c>
    </row>
    <row r="67" spans="1:6">
      <c r="A67" s="3"/>
      <c r="B67" s="3"/>
      <c r="C67" s="4"/>
      <c r="D67" s="3"/>
      <c r="E67" s="6" t="e">
        <f>VLOOKUP(C67,'Heating Factors'!A:G,7,FALSE)*D67</f>
        <v>#N/A</v>
      </c>
      <c r="F67" s="6" t="e">
        <f t="shared" ref="F67:F130" si="1">E67/1000</f>
        <v>#N/A</v>
      </c>
    </row>
    <row r="68" spans="1:6">
      <c r="A68" s="3"/>
      <c r="B68" s="3"/>
      <c r="C68" s="4"/>
      <c r="D68" s="3"/>
      <c r="E68" s="6" t="e">
        <f>VLOOKUP(C68,'Heating Factors'!A:G,7,FALSE)*D68</f>
        <v>#N/A</v>
      </c>
      <c r="F68" s="6" t="e">
        <f t="shared" si="1"/>
        <v>#N/A</v>
      </c>
    </row>
    <row r="69" spans="1:6">
      <c r="A69" s="3"/>
      <c r="B69" s="3"/>
      <c r="C69" s="4"/>
      <c r="D69" s="3"/>
      <c r="E69" s="6" t="e">
        <f>VLOOKUP(C69,'Heating Factors'!A:G,7,FALSE)*D69</f>
        <v>#N/A</v>
      </c>
      <c r="F69" s="6" t="e">
        <f t="shared" si="1"/>
        <v>#N/A</v>
      </c>
    </row>
    <row r="70" spans="1:6">
      <c r="A70" s="3"/>
      <c r="B70" s="3"/>
      <c r="C70" s="4"/>
      <c r="D70" s="3"/>
      <c r="E70" s="6" t="e">
        <f>VLOOKUP(C70,'Heating Factors'!A:G,7,FALSE)*D70</f>
        <v>#N/A</v>
      </c>
      <c r="F70" s="6" t="e">
        <f t="shared" si="1"/>
        <v>#N/A</v>
      </c>
    </row>
    <row r="71" spans="1:6">
      <c r="A71" s="3"/>
      <c r="B71" s="3"/>
      <c r="C71" s="4"/>
      <c r="D71" s="3"/>
      <c r="E71" s="6" t="e">
        <f>VLOOKUP(C71,'Heating Factors'!A:G,7,FALSE)*D71</f>
        <v>#N/A</v>
      </c>
      <c r="F71" s="6" t="e">
        <f t="shared" si="1"/>
        <v>#N/A</v>
      </c>
    </row>
    <row r="72" spans="1:6">
      <c r="A72" s="3"/>
      <c r="B72" s="3"/>
      <c r="C72" s="4"/>
      <c r="D72" s="3"/>
      <c r="E72" s="6" t="e">
        <f>VLOOKUP(C72,'Heating Factors'!A:G,7,FALSE)*D72</f>
        <v>#N/A</v>
      </c>
      <c r="F72" s="6" t="e">
        <f t="shared" si="1"/>
        <v>#N/A</v>
      </c>
    </row>
    <row r="73" spans="1:6">
      <c r="A73" s="3"/>
      <c r="B73" s="3"/>
      <c r="C73" s="4"/>
      <c r="D73" s="3"/>
      <c r="E73" s="6" t="e">
        <f>VLOOKUP(C73,'Heating Factors'!A:G,7,FALSE)*D73</f>
        <v>#N/A</v>
      </c>
      <c r="F73" s="6" t="e">
        <f t="shared" si="1"/>
        <v>#N/A</v>
      </c>
    </row>
    <row r="74" spans="1:6">
      <c r="A74" s="3"/>
      <c r="B74" s="3"/>
      <c r="C74" s="4"/>
      <c r="D74" s="3"/>
      <c r="E74" s="6" t="e">
        <f>VLOOKUP(C74,'Heating Factors'!A:G,7,FALSE)*D74</f>
        <v>#N/A</v>
      </c>
      <c r="F74" s="6" t="e">
        <f t="shared" si="1"/>
        <v>#N/A</v>
      </c>
    </row>
    <row r="75" spans="1:6">
      <c r="A75" s="3"/>
      <c r="B75" s="3"/>
      <c r="C75" s="4"/>
      <c r="D75" s="3"/>
      <c r="E75" s="6" t="e">
        <f>VLOOKUP(C75,'Heating Factors'!A:G,7,FALSE)*D75</f>
        <v>#N/A</v>
      </c>
      <c r="F75" s="6" t="e">
        <f t="shared" si="1"/>
        <v>#N/A</v>
      </c>
    </row>
    <row r="76" spans="1:6">
      <c r="A76" s="3"/>
      <c r="B76" s="3"/>
      <c r="C76" s="4"/>
      <c r="D76" s="3"/>
      <c r="E76" s="6" t="e">
        <f>VLOOKUP(C76,'Heating Factors'!A:G,7,FALSE)*D76</f>
        <v>#N/A</v>
      </c>
      <c r="F76" s="6" t="e">
        <f t="shared" si="1"/>
        <v>#N/A</v>
      </c>
    </row>
    <row r="77" spans="1:6">
      <c r="A77" s="3"/>
      <c r="B77" s="3"/>
      <c r="C77" s="4"/>
      <c r="D77" s="3"/>
      <c r="E77" s="6" t="e">
        <f>VLOOKUP(C77,'Heating Factors'!A:G,7,FALSE)*D77</f>
        <v>#N/A</v>
      </c>
      <c r="F77" s="6" t="e">
        <f t="shared" si="1"/>
        <v>#N/A</v>
      </c>
    </row>
    <row r="78" spans="1:6">
      <c r="A78" s="3"/>
      <c r="B78" s="3"/>
      <c r="C78" s="4"/>
      <c r="D78" s="3"/>
      <c r="E78" s="6" t="e">
        <f>VLOOKUP(C78,'Heating Factors'!A:G,7,FALSE)*D78</f>
        <v>#N/A</v>
      </c>
      <c r="F78" s="6" t="e">
        <f t="shared" si="1"/>
        <v>#N/A</v>
      </c>
    </row>
    <row r="79" spans="1:6">
      <c r="A79" s="3"/>
      <c r="B79" s="3"/>
      <c r="C79" s="4"/>
      <c r="D79" s="3"/>
      <c r="E79" s="6" t="e">
        <f>VLOOKUP(C79,'Heating Factors'!A:G,7,FALSE)*D79</f>
        <v>#N/A</v>
      </c>
      <c r="F79" s="6" t="e">
        <f t="shared" si="1"/>
        <v>#N/A</v>
      </c>
    </row>
    <row r="80" spans="1:6">
      <c r="A80" s="3"/>
      <c r="B80" s="3"/>
      <c r="C80" s="4"/>
      <c r="D80" s="3"/>
      <c r="E80" s="6" t="e">
        <f>VLOOKUP(C80,'Heating Factors'!A:G,7,FALSE)*D80</f>
        <v>#N/A</v>
      </c>
      <c r="F80" s="6" t="e">
        <f t="shared" si="1"/>
        <v>#N/A</v>
      </c>
    </row>
    <row r="81" spans="1:6">
      <c r="A81" s="3"/>
      <c r="B81" s="3"/>
      <c r="C81" s="4"/>
      <c r="D81" s="3"/>
      <c r="E81" s="6" t="e">
        <f>VLOOKUP(C81,'Heating Factors'!A:G,7,FALSE)*D81</f>
        <v>#N/A</v>
      </c>
      <c r="F81" s="6" t="e">
        <f t="shared" si="1"/>
        <v>#N/A</v>
      </c>
    </row>
    <row r="82" spans="1:6">
      <c r="A82" s="3"/>
      <c r="B82" s="3"/>
      <c r="C82" s="4"/>
      <c r="D82" s="3"/>
      <c r="E82" s="6" t="e">
        <f>VLOOKUP(C82,'Heating Factors'!A:G,7,FALSE)*D82</f>
        <v>#N/A</v>
      </c>
      <c r="F82" s="6" t="e">
        <f t="shared" si="1"/>
        <v>#N/A</v>
      </c>
    </row>
    <row r="83" spans="1:6">
      <c r="A83" s="3"/>
      <c r="B83" s="3"/>
      <c r="C83" s="4"/>
      <c r="D83" s="3"/>
      <c r="E83" s="6" t="e">
        <f>VLOOKUP(C83,'Heating Factors'!A:G,7,FALSE)*D83</f>
        <v>#N/A</v>
      </c>
      <c r="F83" s="6" t="e">
        <f t="shared" si="1"/>
        <v>#N/A</v>
      </c>
    </row>
    <row r="84" spans="1:6">
      <c r="A84" s="3"/>
      <c r="B84" s="3"/>
      <c r="C84" s="4"/>
      <c r="D84" s="3"/>
      <c r="E84" s="6" t="e">
        <f>VLOOKUP(C84,'Heating Factors'!A:G,7,FALSE)*D84</f>
        <v>#N/A</v>
      </c>
      <c r="F84" s="6" t="e">
        <f t="shared" si="1"/>
        <v>#N/A</v>
      </c>
    </row>
    <row r="85" spans="1:6">
      <c r="A85" s="3"/>
      <c r="B85" s="3"/>
      <c r="C85" s="4"/>
      <c r="D85" s="3"/>
      <c r="E85" s="6" t="e">
        <f>VLOOKUP(C85,'Heating Factors'!A:G,7,FALSE)*D85</f>
        <v>#N/A</v>
      </c>
      <c r="F85" s="6" t="e">
        <f t="shared" si="1"/>
        <v>#N/A</v>
      </c>
    </row>
    <row r="86" spans="1:6">
      <c r="A86" s="3"/>
      <c r="B86" s="3"/>
      <c r="C86" s="4"/>
      <c r="D86" s="3"/>
      <c r="E86" s="6" t="e">
        <f>VLOOKUP(C86,'Heating Factors'!A:G,7,FALSE)*D86</f>
        <v>#N/A</v>
      </c>
      <c r="F86" s="6" t="e">
        <f t="shared" si="1"/>
        <v>#N/A</v>
      </c>
    </row>
    <row r="87" spans="1:6">
      <c r="A87" s="3"/>
      <c r="B87" s="3"/>
      <c r="C87" s="4"/>
      <c r="D87" s="3"/>
      <c r="E87" s="6" t="e">
        <f>VLOOKUP(C87,'Heating Factors'!A:G,7,FALSE)*D87</f>
        <v>#N/A</v>
      </c>
      <c r="F87" s="6" t="e">
        <f t="shared" si="1"/>
        <v>#N/A</v>
      </c>
    </row>
    <row r="88" spans="1:6">
      <c r="A88" s="3"/>
      <c r="B88" s="3"/>
      <c r="C88" s="4"/>
      <c r="D88" s="3"/>
      <c r="E88" s="6" t="e">
        <f>VLOOKUP(C88,'Heating Factors'!A:G,7,FALSE)*D88</f>
        <v>#N/A</v>
      </c>
      <c r="F88" s="6" t="e">
        <f t="shared" si="1"/>
        <v>#N/A</v>
      </c>
    </row>
    <row r="89" spans="1:6">
      <c r="A89" s="3"/>
      <c r="B89" s="3"/>
      <c r="C89" s="4"/>
      <c r="D89" s="3"/>
      <c r="E89" s="6" t="e">
        <f>VLOOKUP(C89,'Heating Factors'!A:G,7,FALSE)*D89</f>
        <v>#N/A</v>
      </c>
      <c r="F89" s="6" t="e">
        <f t="shared" si="1"/>
        <v>#N/A</v>
      </c>
    </row>
    <row r="90" spans="1:6">
      <c r="A90" s="3"/>
      <c r="B90" s="3"/>
      <c r="C90" s="4"/>
      <c r="D90" s="3"/>
      <c r="E90" s="6" t="e">
        <f>VLOOKUP(C90,'Heating Factors'!A:G,7,FALSE)*D90</f>
        <v>#N/A</v>
      </c>
      <c r="F90" s="6" t="e">
        <f t="shared" si="1"/>
        <v>#N/A</v>
      </c>
    </row>
    <row r="91" spans="1:6">
      <c r="A91" s="3"/>
      <c r="B91" s="3"/>
      <c r="C91" s="4"/>
      <c r="D91" s="3"/>
      <c r="E91" s="6" t="e">
        <f>VLOOKUP(C91,'Heating Factors'!A:G,7,FALSE)*D91</f>
        <v>#N/A</v>
      </c>
      <c r="F91" s="6" t="e">
        <f t="shared" si="1"/>
        <v>#N/A</v>
      </c>
    </row>
    <row r="92" spans="1:6">
      <c r="A92" s="3"/>
      <c r="B92" s="3"/>
      <c r="C92" s="4"/>
      <c r="D92" s="3"/>
      <c r="E92" s="6" t="e">
        <f>VLOOKUP(C92,'Heating Factors'!A:G,7,FALSE)*D92</f>
        <v>#N/A</v>
      </c>
      <c r="F92" s="6" t="e">
        <f t="shared" si="1"/>
        <v>#N/A</v>
      </c>
    </row>
    <row r="93" spans="1:6">
      <c r="A93" s="3"/>
      <c r="B93" s="3"/>
      <c r="C93" s="4"/>
      <c r="D93" s="3"/>
      <c r="E93" s="6" t="e">
        <f>VLOOKUP(C93,'Heating Factors'!A:G,7,FALSE)*D93</f>
        <v>#N/A</v>
      </c>
      <c r="F93" s="6" t="e">
        <f t="shared" si="1"/>
        <v>#N/A</v>
      </c>
    </row>
    <row r="94" spans="1:6">
      <c r="A94" s="3"/>
      <c r="B94" s="3"/>
      <c r="C94" s="4"/>
      <c r="D94" s="3"/>
      <c r="E94" s="6" t="e">
        <f>VLOOKUP(C94,'Heating Factors'!A:G,7,FALSE)*D94</f>
        <v>#N/A</v>
      </c>
      <c r="F94" s="6" t="e">
        <f t="shared" si="1"/>
        <v>#N/A</v>
      </c>
    </row>
    <row r="95" spans="1:6">
      <c r="A95" s="3"/>
      <c r="B95" s="3"/>
      <c r="C95" s="4"/>
      <c r="D95" s="3"/>
      <c r="E95" s="6" t="e">
        <f>VLOOKUP(C95,'Heating Factors'!A:G,7,FALSE)*D95</f>
        <v>#N/A</v>
      </c>
      <c r="F95" s="6" t="e">
        <f t="shared" si="1"/>
        <v>#N/A</v>
      </c>
    </row>
    <row r="96" spans="1:6">
      <c r="A96" s="3"/>
      <c r="B96" s="3"/>
      <c r="C96" s="4"/>
      <c r="D96" s="3"/>
      <c r="E96" s="6" t="e">
        <f>VLOOKUP(C96,'Heating Factors'!A:G,7,FALSE)*D96</f>
        <v>#N/A</v>
      </c>
      <c r="F96" s="6" t="e">
        <f t="shared" si="1"/>
        <v>#N/A</v>
      </c>
    </row>
    <row r="97" spans="1:6">
      <c r="A97" s="3"/>
      <c r="B97" s="3"/>
      <c r="C97" s="4"/>
      <c r="D97" s="3"/>
      <c r="E97" s="6" t="e">
        <f>VLOOKUP(C97,'Heating Factors'!A:G,7,FALSE)*D97</f>
        <v>#N/A</v>
      </c>
      <c r="F97" s="6" t="e">
        <f t="shared" si="1"/>
        <v>#N/A</v>
      </c>
    </row>
    <row r="98" spans="1:6">
      <c r="A98" s="3"/>
      <c r="B98" s="3"/>
      <c r="C98" s="4"/>
      <c r="D98" s="3"/>
      <c r="E98" s="6" t="e">
        <f>VLOOKUP(C98,'Heating Factors'!A:G,7,FALSE)*D98</f>
        <v>#N/A</v>
      </c>
      <c r="F98" s="6" t="e">
        <f t="shared" si="1"/>
        <v>#N/A</v>
      </c>
    </row>
    <row r="99" spans="1:6">
      <c r="A99" s="3"/>
      <c r="B99" s="3"/>
      <c r="C99" s="4"/>
      <c r="D99" s="3"/>
      <c r="E99" s="6" t="e">
        <f>VLOOKUP(C99,'Heating Factors'!A:G,7,FALSE)*D99</f>
        <v>#N/A</v>
      </c>
      <c r="F99" s="6" t="e">
        <f t="shared" si="1"/>
        <v>#N/A</v>
      </c>
    </row>
    <row r="100" spans="1:6">
      <c r="A100" s="3"/>
      <c r="B100" s="3"/>
      <c r="C100" s="4"/>
      <c r="D100" s="3"/>
      <c r="E100" s="6" t="e">
        <f>VLOOKUP(C100,'Heating Factors'!A:G,7,FALSE)*D100</f>
        <v>#N/A</v>
      </c>
      <c r="F100" s="6" t="e">
        <f t="shared" si="1"/>
        <v>#N/A</v>
      </c>
    </row>
    <row r="101" spans="1:6">
      <c r="A101" s="3"/>
      <c r="B101" s="3"/>
      <c r="C101" s="4"/>
      <c r="D101" s="3"/>
      <c r="E101" s="6" t="e">
        <f>VLOOKUP(C101,'Heating Factors'!A:G,7,FALSE)*D101</f>
        <v>#N/A</v>
      </c>
      <c r="F101" s="6" t="e">
        <f t="shared" si="1"/>
        <v>#N/A</v>
      </c>
    </row>
    <row r="102" spans="1:6">
      <c r="A102" s="3"/>
      <c r="B102" s="3"/>
      <c r="C102" s="4"/>
      <c r="D102" s="3"/>
      <c r="E102" s="6" t="e">
        <f>VLOOKUP(C102,'Heating Factors'!A:G,7,FALSE)*D102</f>
        <v>#N/A</v>
      </c>
      <c r="F102" s="6" t="e">
        <f t="shared" si="1"/>
        <v>#N/A</v>
      </c>
    </row>
    <row r="103" spans="1:6">
      <c r="A103" s="3"/>
      <c r="B103" s="3"/>
      <c r="C103" s="4"/>
      <c r="D103" s="3"/>
      <c r="E103" s="6" t="e">
        <f>VLOOKUP(C103,'Heating Factors'!A:G,7,FALSE)*D103</f>
        <v>#N/A</v>
      </c>
      <c r="F103" s="6" t="e">
        <f t="shared" si="1"/>
        <v>#N/A</v>
      </c>
    </row>
    <row r="104" spans="1:6">
      <c r="A104" s="3"/>
      <c r="B104" s="3"/>
      <c r="C104" s="4"/>
      <c r="D104" s="3"/>
      <c r="E104" s="6" t="e">
        <f>VLOOKUP(C104,'Heating Factors'!A:G,7,FALSE)*D104</f>
        <v>#N/A</v>
      </c>
      <c r="F104" s="6" t="e">
        <f t="shared" si="1"/>
        <v>#N/A</v>
      </c>
    </row>
    <row r="105" spans="1:6">
      <c r="A105" s="3"/>
      <c r="B105" s="3"/>
      <c r="C105" s="4"/>
      <c r="D105" s="3"/>
      <c r="E105" s="6" t="e">
        <f>VLOOKUP(C105,'Heating Factors'!A:G,7,FALSE)*D105</f>
        <v>#N/A</v>
      </c>
      <c r="F105" s="6" t="e">
        <f t="shared" si="1"/>
        <v>#N/A</v>
      </c>
    </row>
    <row r="106" spans="1:6">
      <c r="A106" s="3"/>
      <c r="B106" s="3"/>
      <c r="C106" s="4"/>
      <c r="D106" s="3"/>
      <c r="E106" s="6" t="e">
        <f>VLOOKUP(C106,'Heating Factors'!A:G,7,FALSE)*D106</f>
        <v>#N/A</v>
      </c>
      <c r="F106" s="6" t="e">
        <f t="shared" si="1"/>
        <v>#N/A</v>
      </c>
    </row>
    <row r="107" spans="1:6">
      <c r="A107" s="3"/>
      <c r="B107" s="3"/>
      <c r="C107" s="4"/>
      <c r="D107" s="3"/>
      <c r="E107" s="6" t="e">
        <f>VLOOKUP(C107,'Heating Factors'!A:G,7,FALSE)*D107</f>
        <v>#N/A</v>
      </c>
      <c r="F107" s="6" t="e">
        <f t="shared" si="1"/>
        <v>#N/A</v>
      </c>
    </row>
    <row r="108" spans="1:6">
      <c r="A108" s="3"/>
      <c r="B108" s="3"/>
      <c r="C108" s="4"/>
      <c r="D108" s="3"/>
      <c r="E108" s="6" t="e">
        <f>VLOOKUP(C108,'Heating Factors'!A:G,7,FALSE)*D108</f>
        <v>#N/A</v>
      </c>
      <c r="F108" s="6" t="e">
        <f t="shared" si="1"/>
        <v>#N/A</v>
      </c>
    </row>
    <row r="109" spans="1:6">
      <c r="A109" s="3"/>
      <c r="B109" s="3"/>
      <c r="C109" s="4"/>
      <c r="D109" s="3"/>
      <c r="E109" s="6" t="e">
        <f>VLOOKUP(C109,'Heating Factors'!A:G,7,FALSE)*D109</f>
        <v>#N/A</v>
      </c>
      <c r="F109" s="6" t="e">
        <f t="shared" si="1"/>
        <v>#N/A</v>
      </c>
    </row>
    <row r="110" spans="1:6">
      <c r="A110" s="3"/>
      <c r="B110" s="3"/>
      <c r="C110" s="4"/>
      <c r="D110" s="3"/>
      <c r="E110" s="6" t="e">
        <f>VLOOKUP(C110,'Heating Factors'!A:G,7,FALSE)*D110</f>
        <v>#N/A</v>
      </c>
      <c r="F110" s="6" t="e">
        <f t="shared" si="1"/>
        <v>#N/A</v>
      </c>
    </row>
    <row r="111" spans="1:6">
      <c r="A111" s="3"/>
      <c r="B111" s="3"/>
      <c r="C111" s="4"/>
      <c r="D111" s="3"/>
      <c r="E111" s="6" t="e">
        <f>VLOOKUP(C111,'Heating Factors'!A:G,7,FALSE)*D111</f>
        <v>#N/A</v>
      </c>
      <c r="F111" s="6" t="e">
        <f t="shared" si="1"/>
        <v>#N/A</v>
      </c>
    </row>
    <row r="112" spans="1:6">
      <c r="A112" s="3"/>
      <c r="B112" s="3"/>
      <c r="C112" s="4"/>
      <c r="D112" s="3"/>
      <c r="E112" s="6" t="e">
        <f>VLOOKUP(C112,'Heating Factors'!A:G,7,FALSE)*D112</f>
        <v>#N/A</v>
      </c>
      <c r="F112" s="6" t="e">
        <f t="shared" si="1"/>
        <v>#N/A</v>
      </c>
    </row>
    <row r="113" spans="1:6">
      <c r="A113" s="3"/>
      <c r="B113" s="3"/>
      <c r="C113" s="4"/>
      <c r="D113" s="3"/>
      <c r="E113" s="6" t="e">
        <f>VLOOKUP(C113,'Heating Factors'!A:G,7,FALSE)*D113</f>
        <v>#N/A</v>
      </c>
      <c r="F113" s="6" t="e">
        <f t="shared" si="1"/>
        <v>#N/A</v>
      </c>
    </row>
    <row r="114" spans="1:6">
      <c r="A114" s="3"/>
      <c r="B114" s="3"/>
      <c r="C114" s="4"/>
      <c r="D114" s="3"/>
      <c r="E114" s="6" t="e">
        <f>VLOOKUP(C114,'Heating Factors'!A:G,7,FALSE)*D114</f>
        <v>#N/A</v>
      </c>
      <c r="F114" s="6" t="e">
        <f t="shared" si="1"/>
        <v>#N/A</v>
      </c>
    </row>
    <row r="115" spans="1:6">
      <c r="A115" s="3"/>
      <c r="B115" s="3"/>
      <c r="C115" s="4"/>
      <c r="D115" s="3"/>
      <c r="E115" s="6" t="e">
        <f>VLOOKUP(C115,'Heating Factors'!A:G,7,FALSE)*D115</f>
        <v>#N/A</v>
      </c>
      <c r="F115" s="6" t="e">
        <f t="shared" si="1"/>
        <v>#N/A</v>
      </c>
    </row>
    <row r="116" spans="1:6">
      <c r="A116" s="3"/>
      <c r="B116" s="3"/>
      <c r="C116" s="4"/>
      <c r="D116" s="3"/>
      <c r="E116" s="6" t="e">
        <f>VLOOKUP(C116,'Heating Factors'!A:G,7,FALSE)*D116</f>
        <v>#N/A</v>
      </c>
      <c r="F116" s="6" t="e">
        <f t="shared" si="1"/>
        <v>#N/A</v>
      </c>
    </row>
    <row r="117" spans="1:6">
      <c r="A117" s="3"/>
      <c r="B117" s="3"/>
      <c r="C117" s="4"/>
      <c r="D117" s="3"/>
      <c r="E117" s="6" t="e">
        <f>VLOOKUP(C117,'Heating Factors'!A:G,7,FALSE)*D117</f>
        <v>#N/A</v>
      </c>
      <c r="F117" s="6" t="e">
        <f t="shared" si="1"/>
        <v>#N/A</v>
      </c>
    </row>
    <row r="118" spans="1:6">
      <c r="A118" s="3"/>
      <c r="B118" s="3"/>
      <c r="C118" s="4"/>
      <c r="D118" s="3"/>
      <c r="E118" s="6" t="e">
        <f>VLOOKUP(C118,'Heating Factors'!A:G,7,FALSE)*D118</f>
        <v>#N/A</v>
      </c>
      <c r="F118" s="6" t="e">
        <f t="shared" si="1"/>
        <v>#N/A</v>
      </c>
    </row>
    <row r="119" spans="1:6">
      <c r="A119" s="3"/>
      <c r="B119" s="3"/>
      <c r="C119" s="4"/>
      <c r="D119" s="3"/>
      <c r="E119" s="6" t="e">
        <f>VLOOKUP(C119,'Heating Factors'!A:G,7,FALSE)*D119</f>
        <v>#N/A</v>
      </c>
      <c r="F119" s="6" t="e">
        <f t="shared" si="1"/>
        <v>#N/A</v>
      </c>
    </row>
    <row r="120" spans="1:6">
      <c r="A120" s="3"/>
      <c r="B120" s="3"/>
      <c r="C120" s="4"/>
      <c r="D120" s="3"/>
      <c r="E120" s="6" t="e">
        <f>VLOOKUP(C120,'Heating Factors'!A:G,7,FALSE)*D120</f>
        <v>#N/A</v>
      </c>
      <c r="F120" s="6" t="e">
        <f t="shared" si="1"/>
        <v>#N/A</v>
      </c>
    </row>
    <row r="121" spans="1:6">
      <c r="A121" s="3"/>
      <c r="B121" s="3"/>
      <c r="C121" s="4"/>
      <c r="D121" s="3"/>
      <c r="E121" s="6" t="e">
        <f>VLOOKUP(C121,'Heating Factors'!A:G,7,FALSE)*D121</f>
        <v>#N/A</v>
      </c>
      <c r="F121" s="6" t="e">
        <f t="shared" si="1"/>
        <v>#N/A</v>
      </c>
    </row>
    <row r="122" spans="1:6">
      <c r="A122" s="3"/>
      <c r="B122" s="3"/>
      <c r="C122" s="4"/>
      <c r="D122" s="3"/>
      <c r="E122" s="6" t="e">
        <f>VLOOKUP(C122,'Heating Factors'!A:G,7,FALSE)*D122</f>
        <v>#N/A</v>
      </c>
      <c r="F122" s="6" t="e">
        <f t="shared" si="1"/>
        <v>#N/A</v>
      </c>
    </row>
    <row r="123" spans="1:6">
      <c r="A123" s="3"/>
      <c r="B123" s="3"/>
      <c r="C123" s="4"/>
      <c r="D123" s="3"/>
      <c r="E123" s="6" t="e">
        <f>VLOOKUP(C123,'Heating Factors'!A:G,7,FALSE)*D123</f>
        <v>#N/A</v>
      </c>
      <c r="F123" s="6" t="e">
        <f t="shared" si="1"/>
        <v>#N/A</v>
      </c>
    </row>
    <row r="124" spans="1:6">
      <c r="A124" s="3"/>
      <c r="B124" s="3"/>
      <c r="C124" s="4"/>
      <c r="D124" s="3"/>
      <c r="E124" s="6" t="e">
        <f>VLOOKUP(C124,'Heating Factors'!A:G,7,FALSE)*D124</f>
        <v>#N/A</v>
      </c>
      <c r="F124" s="6" t="e">
        <f t="shared" si="1"/>
        <v>#N/A</v>
      </c>
    </row>
    <row r="125" spans="1:6">
      <c r="A125" s="3"/>
      <c r="B125" s="3"/>
      <c r="C125" s="4"/>
      <c r="D125" s="3"/>
      <c r="E125" s="6" t="e">
        <f>VLOOKUP(C125,'Heating Factors'!A:G,7,FALSE)*D125</f>
        <v>#N/A</v>
      </c>
      <c r="F125" s="6" t="e">
        <f t="shared" si="1"/>
        <v>#N/A</v>
      </c>
    </row>
    <row r="126" spans="1:6">
      <c r="A126" s="3"/>
      <c r="B126" s="3"/>
      <c r="C126" s="4"/>
      <c r="D126" s="3"/>
      <c r="E126" s="6" t="e">
        <f>VLOOKUP(C126,'Heating Factors'!A:G,7,FALSE)*D126</f>
        <v>#N/A</v>
      </c>
      <c r="F126" s="6" t="e">
        <f t="shared" si="1"/>
        <v>#N/A</v>
      </c>
    </row>
    <row r="127" spans="1:6">
      <c r="A127" s="3"/>
      <c r="B127" s="3"/>
      <c r="C127" s="4"/>
      <c r="D127" s="3"/>
      <c r="E127" s="6" t="e">
        <f>VLOOKUP(C127,'Heating Factors'!A:G,7,FALSE)*D127</f>
        <v>#N/A</v>
      </c>
      <c r="F127" s="6" t="e">
        <f t="shared" si="1"/>
        <v>#N/A</v>
      </c>
    </row>
    <row r="128" spans="1:6">
      <c r="A128" s="3"/>
      <c r="B128" s="3"/>
      <c r="C128" s="4"/>
      <c r="D128" s="3"/>
      <c r="E128" s="6" t="e">
        <f>VLOOKUP(C128,'Heating Factors'!A:G,7,FALSE)*D128</f>
        <v>#N/A</v>
      </c>
      <c r="F128" s="6" t="e">
        <f t="shared" si="1"/>
        <v>#N/A</v>
      </c>
    </row>
    <row r="129" spans="1:6">
      <c r="A129" s="3"/>
      <c r="B129" s="3"/>
      <c r="C129" s="4"/>
      <c r="D129" s="3"/>
      <c r="E129" s="6" t="e">
        <f>VLOOKUP(C129,'Heating Factors'!A:G,7,FALSE)*D129</f>
        <v>#N/A</v>
      </c>
      <c r="F129" s="6" t="e">
        <f t="shared" si="1"/>
        <v>#N/A</v>
      </c>
    </row>
    <row r="130" spans="1:6">
      <c r="A130" s="3"/>
      <c r="B130" s="3"/>
      <c r="C130" s="4"/>
      <c r="D130" s="3"/>
      <c r="E130" s="6" t="e">
        <f>VLOOKUP(C130,'Heating Factors'!A:G,7,FALSE)*D130</f>
        <v>#N/A</v>
      </c>
      <c r="F130" s="6" t="e">
        <f t="shared" si="1"/>
        <v>#N/A</v>
      </c>
    </row>
    <row r="131" spans="1:6">
      <c r="A131" s="3"/>
      <c r="B131" s="3"/>
      <c r="C131" s="4"/>
      <c r="D131" s="3"/>
      <c r="E131" s="6" t="e">
        <f>VLOOKUP(C131,'Heating Factors'!A:G,7,FALSE)*D131</f>
        <v>#N/A</v>
      </c>
      <c r="F131" s="6" t="e">
        <f t="shared" ref="F131:F194" si="2">E131/1000</f>
        <v>#N/A</v>
      </c>
    </row>
    <row r="132" spans="1:6">
      <c r="A132" s="3"/>
      <c r="B132" s="3"/>
      <c r="C132" s="4"/>
      <c r="D132" s="3"/>
      <c r="E132" s="6" t="e">
        <f>VLOOKUP(C132,'Heating Factors'!A:G,7,FALSE)*D132</f>
        <v>#N/A</v>
      </c>
      <c r="F132" s="6" t="e">
        <f t="shared" si="2"/>
        <v>#N/A</v>
      </c>
    </row>
    <row r="133" spans="1:6">
      <c r="A133" s="3"/>
      <c r="B133" s="3"/>
      <c r="C133" s="4"/>
      <c r="D133" s="3"/>
      <c r="E133" s="6" t="e">
        <f>VLOOKUP(C133,'Heating Factors'!A:G,7,FALSE)*D133</f>
        <v>#N/A</v>
      </c>
      <c r="F133" s="6" t="e">
        <f t="shared" si="2"/>
        <v>#N/A</v>
      </c>
    </row>
    <row r="134" spans="1:6">
      <c r="A134" s="3"/>
      <c r="B134" s="3"/>
      <c r="C134" s="4"/>
      <c r="D134" s="3"/>
      <c r="E134" s="6" t="e">
        <f>VLOOKUP(C134,'Heating Factors'!A:G,7,FALSE)*D134</f>
        <v>#N/A</v>
      </c>
      <c r="F134" s="6" t="e">
        <f t="shared" si="2"/>
        <v>#N/A</v>
      </c>
    </row>
    <row r="135" spans="1:6">
      <c r="A135" s="3"/>
      <c r="B135" s="3"/>
      <c r="C135" s="4"/>
      <c r="D135" s="3"/>
      <c r="E135" s="6" t="e">
        <f>VLOOKUP(C135,'Heating Factors'!A:G,7,FALSE)*D135</f>
        <v>#N/A</v>
      </c>
      <c r="F135" s="6" t="e">
        <f t="shared" si="2"/>
        <v>#N/A</v>
      </c>
    </row>
    <row r="136" spans="1:6">
      <c r="A136" s="3"/>
      <c r="B136" s="3"/>
      <c r="C136" s="4"/>
      <c r="D136" s="3"/>
      <c r="E136" s="6" t="e">
        <f>VLOOKUP(C136,'Heating Factors'!A:G,7,FALSE)*D136</f>
        <v>#N/A</v>
      </c>
      <c r="F136" s="6" t="e">
        <f t="shared" si="2"/>
        <v>#N/A</v>
      </c>
    </row>
    <row r="137" spans="1:6">
      <c r="A137" s="3"/>
      <c r="B137" s="3"/>
      <c r="C137" s="4"/>
      <c r="D137" s="3"/>
      <c r="E137" s="6" t="e">
        <f>VLOOKUP(C137,'Heating Factors'!A:G,7,FALSE)*D137</f>
        <v>#N/A</v>
      </c>
      <c r="F137" s="6" t="e">
        <f t="shared" si="2"/>
        <v>#N/A</v>
      </c>
    </row>
    <row r="138" spans="1:6">
      <c r="A138" s="3"/>
      <c r="B138" s="3"/>
      <c r="C138" s="4"/>
      <c r="D138" s="3"/>
      <c r="E138" s="6" t="e">
        <f>VLOOKUP(C138,'Heating Factors'!A:G,7,FALSE)*D138</f>
        <v>#N/A</v>
      </c>
      <c r="F138" s="6" t="e">
        <f t="shared" si="2"/>
        <v>#N/A</v>
      </c>
    </row>
    <row r="139" spans="1:6">
      <c r="A139" s="3"/>
      <c r="B139" s="3"/>
      <c r="C139" s="4"/>
      <c r="D139" s="3"/>
      <c r="E139" s="6" t="e">
        <f>VLOOKUP(C139,'Heating Factors'!A:G,7,FALSE)*D139</f>
        <v>#N/A</v>
      </c>
      <c r="F139" s="6" t="e">
        <f t="shared" si="2"/>
        <v>#N/A</v>
      </c>
    </row>
    <row r="140" spans="1:6">
      <c r="A140" s="3"/>
      <c r="B140" s="3"/>
      <c r="C140" s="4"/>
      <c r="D140" s="3"/>
      <c r="E140" s="6" t="e">
        <f>VLOOKUP(C140,'Heating Factors'!A:G,7,FALSE)*D140</f>
        <v>#N/A</v>
      </c>
      <c r="F140" s="6" t="e">
        <f t="shared" si="2"/>
        <v>#N/A</v>
      </c>
    </row>
    <row r="141" spans="1:6">
      <c r="A141" s="3"/>
      <c r="B141" s="3"/>
      <c r="C141" s="4"/>
      <c r="D141" s="3"/>
      <c r="E141" s="6" t="e">
        <f>VLOOKUP(C141,'Heating Factors'!A:G,7,FALSE)*D141</f>
        <v>#N/A</v>
      </c>
      <c r="F141" s="6" t="e">
        <f t="shared" si="2"/>
        <v>#N/A</v>
      </c>
    </row>
    <row r="142" spans="1:6">
      <c r="A142" s="3"/>
      <c r="B142" s="3"/>
      <c r="C142" s="4"/>
      <c r="D142" s="3"/>
      <c r="E142" s="6" t="e">
        <f>VLOOKUP(C142,'Heating Factors'!A:G,7,FALSE)*D142</f>
        <v>#N/A</v>
      </c>
      <c r="F142" s="6" t="e">
        <f t="shared" si="2"/>
        <v>#N/A</v>
      </c>
    </row>
    <row r="143" spans="1:6">
      <c r="A143" s="3"/>
      <c r="B143" s="3"/>
      <c r="C143" s="4"/>
      <c r="D143" s="3"/>
      <c r="E143" s="6" t="e">
        <f>VLOOKUP(C143,'Heating Factors'!A:G,7,FALSE)*D143</f>
        <v>#N/A</v>
      </c>
      <c r="F143" s="6" t="e">
        <f t="shared" si="2"/>
        <v>#N/A</v>
      </c>
    </row>
    <row r="144" spans="1:6">
      <c r="A144" s="3"/>
      <c r="B144" s="3"/>
      <c r="C144" s="4"/>
      <c r="D144" s="3"/>
      <c r="E144" s="6" t="e">
        <f>VLOOKUP(C144,'Heating Factors'!A:G,7,FALSE)*D144</f>
        <v>#N/A</v>
      </c>
      <c r="F144" s="6" t="e">
        <f t="shared" si="2"/>
        <v>#N/A</v>
      </c>
    </row>
    <row r="145" spans="1:6">
      <c r="A145" s="3"/>
      <c r="B145" s="3"/>
      <c r="C145" s="4"/>
      <c r="D145" s="3"/>
      <c r="E145" s="6" t="e">
        <f>VLOOKUP(C145,'Heating Factors'!A:G,7,FALSE)*D145</f>
        <v>#N/A</v>
      </c>
      <c r="F145" s="6" t="e">
        <f t="shared" si="2"/>
        <v>#N/A</v>
      </c>
    </row>
    <row r="146" spans="1:6">
      <c r="A146" s="3"/>
      <c r="B146" s="3"/>
      <c r="C146" s="4"/>
      <c r="D146" s="3"/>
      <c r="E146" s="6" t="e">
        <f>VLOOKUP(C146,'Heating Factors'!A:G,7,FALSE)*D146</f>
        <v>#N/A</v>
      </c>
      <c r="F146" s="6" t="e">
        <f t="shared" si="2"/>
        <v>#N/A</v>
      </c>
    </row>
    <row r="147" spans="1:6">
      <c r="A147" s="3"/>
      <c r="B147" s="3"/>
      <c r="C147" s="4"/>
      <c r="D147" s="3"/>
      <c r="E147" s="6" t="e">
        <f>VLOOKUP(C147,'Heating Factors'!A:G,7,FALSE)*D147</f>
        <v>#N/A</v>
      </c>
      <c r="F147" s="6" t="e">
        <f t="shared" si="2"/>
        <v>#N/A</v>
      </c>
    </row>
    <row r="148" spans="1:6">
      <c r="A148" s="3"/>
      <c r="B148" s="3"/>
      <c r="C148" s="4"/>
      <c r="D148" s="3"/>
      <c r="E148" s="6" t="e">
        <f>VLOOKUP(C148,'Heating Factors'!A:G,7,FALSE)*D148</f>
        <v>#N/A</v>
      </c>
      <c r="F148" s="6" t="e">
        <f t="shared" si="2"/>
        <v>#N/A</v>
      </c>
    </row>
    <row r="149" spans="1:6">
      <c r="A149" s="3"/>
      <c r="B149" s="3"/>
      <c r="C149" s="4"/>
      <c r="D149" s="3"/>
      <c r="E149" s="6" t="e">
        <f>VLOOKUP(C149,'Heating Factors'!A:G,7,FALSE)*D149</f>
        <v>#N/A</v>
      </c>
      <c r="F149" s="6" t="e">
        <f t="shared" si="2"/>
        <v>#N/A</v>
      </c>
    </row>
    <row r="150" spans="1:6">
      <c r="A150" s="3"/>
      <c r="B150" s="3"/>
      <c r="C150" s="4"/>
      <c r="D150" s="3"/>
      <c r="E150" s="6" t="e">
        <f>VLOOKUP(C150,'Heating Factors'!A:G,7,FALSE)*D150</f>
        <v>#N/A</v>
      </c>
      <c r="F150" s="6" t="e">
        <f t="shared" si="2"/>
        <v>#N/A</v>
      </c>
    </row>
    <row r="151" spans="1:6">
      <c r="A151" s="3"/>
      <c r="B151" s="3"/>
      <c r="C151" s="4"/>
      <c r="D151" s="3"/>
      <c r="E151" s="6" t="e">
        <f>VLOOKUP(C151,'Heating Factors'!A:G,7,FALSE)*D151</f>
        <v>#N/A</v>
      </c>
      <c r="F151" s="6" t="e">
        <f t="shared" si="2"/>
        <v>#N/A</v>
      </c>
    </row>
    <row r="152" spans="1:6">
      <c r="A152" s="3"/>
      <c r="B152" s="3"/>
      <c r="C152" s="4"/>
      <c r="D152" s="3"/>
      <c r="E152" s="6" t="e">
        <f>VLOOKUP(C152,'Heating Factors'!A:G,7,FALSE)*D152</f>
        <v>#N/A</v>
      </c>
      <c r="F152" s="6" t="e">
        <f t="shared" si="2"/>
        <v>#N/A</v>
      </c>
    </row>
    <row r="153" spans="1:6">
      <c r="A153" s="3"/>
      <c r="B153" s="3"/>
      <c r="C153" s="4"/>
      <c r="D153" s="3"/>
      <c r="E153" s="6" t="e">
        <f>VLOOKUP(C153,'Heating Factors'!A:G,7,FALSE)*D153</f>
        <v>#N/A</v>
      </c>
      <c r="F153" s="6" t="e">
        <f t="shared" si="2"/>
        <v>#N/A</v>
      </c>
    </row>
    <row r="154" spans="1:6">
      <c r="A154" s="3"/>
      <c r="B154" s="3"/>
      <c r="C154" s="4"/>
      <c r="D154" s="3"/>
      <c r="E154" s="6" t="e">
        <f>VLOOKUP(C154,'Heating Factors'!A:G,7,FALSE)*D154</f>
        <v>#N/A</v>
      </c>
      <c r="F154" s="6" t="e">
        <f t="shared" si="2"/>
        <v>#N/A</v>
      </c>
    </row>
    <row r="155" spans="1:6">
      <c r="A155" s="3"/>
      <c r="B155" s="3"/>
      <c r="C155" s="4"/>
      <c r="D155" s="3"/>
      <c r="E155" s="6" t="e">
        <f>VLOOKUP(C155,'Heating Factors'!A:G,7,FALSE)*D155</f>
        <v>#N/A</v>
      </c>
      <c r="F155" s="6" t="e">
        <f t="shared" si="2"/>
        <v>#N/A</v>
      </c>
    </row>
    <row r="156" spans="1:6">
      <c r="A156" s="3"/>
      <c r="B156" s="3"/>
      <c r="C156" s="4"/>
      <c r="D156" s="3"/>
      <c r="E156" s="6" t="e">
        <f>VLOOKUP(C156,'Heating Factors'!A:G,7,FALSE)*D156</f>
        <v>#N/A</v>
      </c>
      <c r="F156" s="6" t="e">
        <f t="shared" si="2"/>
        <v>#N/A</v>
      </c>
    </row>
    <row r="157" spans="1:6">
      <c r="A157" s="3"/>
      <c r="B157" s="3"/>
      <c r="C157" s="4"/>
      <c r="D157" s="3"/>
      <c r="E157" s="6" t="e">
        <f>VLOOKUP(C157,'Heating Factors'!A:G,7,FALSE)*D157</f>
        <v>#N/A</v>
      </c>
      <c r="F157" s="6" t="e">
        <f t="shared" si="2"/>
        <v>#N/A</v>
      </c>
    </row>
    <row r="158" spans="1:6">
      <c r="A158" s="3"/>
      <c r="B158" s="3"/>
      <c r="C158" s="4"/>
      <c r="D158" s="3"/>
      <c r="E158" s="6" t="e">
        <f>VLOOKUP(C158,'Heating Factors'!A:G,7,FALSE)*D158</f>
        <v>#N/A</v>
      </c>
      <c r="F158" s="6" t="e">
        <f t="shared" si="2"/>
        <v>#N/A</v>
      </c>
    </row>
    <row r="159" spans="1:6">
      <c r="A159" s="3"/>
      <c r="B159" s="3"/>
      <c r="C159" s="4"/>
      <c r="D159" s="3"/>
      <c r="E159" s="6" t="e">
        <f>VLOOKUP(C159,'Heating Factors'!A:G,7,FALSE)*D159</f>
        <v>#N/A</v>
      </c>
      <c r="F159" s="6" t="e">
        <f t="shared" si="2"/>
        <v>#N/A</v>
      </c>
    </row>
    <row r="160" spans="1:6">
      <c r="A160" s="3"/>
      <c r="B160" s="3"/>
      <c r="C160" s="4"/>
      <c r="D160" s="3"/>
      <c r="E160" s="6" t="e">
        <f>VLOOKUP(C160,'Heating Factors'!A:G,7,FALSE)*D160</f>
        <v>#N/A</v>
      </c>
      <c r="F160" s="6" t="e">
        <f t="shared" si="2"/>
        <v>#N/A</v>
      </c>
    </row>
    <row r="161" spans="1:6">
      <c r="A161" s="3"/>
      <c r="B161" s="3"/>
      <c r="C161" s="4"/>
      <c r="D161" s="3"/>
      <c r="E161" s="6" t="e">
        <f>VLOOKUP(C161,'Heating Factors'!A:G,7,FALSE)*D161</f>
        <v>#N/A</v>
      </c>
      <c r="F161" s="6" t="e">
        <f t="shared" si="2"/>
        <v>#N/A</v>
      </c>
    </row>
    <row r="162" spans="1:6">
      <c r="A162" s="3"/>
      <c r="B162" s="3"/>
      <c r="C162" s="4"/>
      <c r="D162" s="3"/>
      <c r="E162" s="6" t="e">
        <f>VLOOKUP(C162,'Heating Factors'!A:G,7,FALSE)*D162</f>
        <v>#N/A</v>
      </c>
      <c r="F162" s="6" t="e">
        <f t="shared" si="2"/>
        <v>#N/A</v>
      </c>
    </row>
    <row r="163" spans="1:6">
      <c r="A163" s="3"/>
      <c r="B163" s="3"/>
      <c r="C163" s="4"/>
      <c r="D163" s="3"/>
      <c r="E163" s="6" t="e">
        <f>VLOOKUP(C163,'Heating Factors'!A:G,7,FALSE)*D163</f>
        <v>#N/A</v>
      </c>
      <c r="F163" s="6" t="e">
        <f t="shared" si="2"/>
        <v>#N/A</v>
      </c>
    </row>
    <row r="164" spans="1:6">
      <c r="A164" s="3"/>
      <c r="B164" s="3"/>
      <c r="C164" s="4"/>
      <c r="D164" s="3"/>
      <c r="E164" s="6" t="e">
        <f>VLOOKUP(C164,'Heating Factors'!A:G,7,FALSE)*D164</f>
        <v>#N/A</v>
      </c>
      <c r="F164" s="6" t="e">
        <f t="shared" si="2"/>
        <v>#N/A</v>
      </c>
    </row>
    <row r="165" spans="1:6">
      <c r="A165" s="3"/>
      <c r="B165" s="3"/>
      <c r="C165" s="4"/>
      <c r="D165" s="3"/>
      <c r="E165" s="6" t="e">
        <f>VLOOKUP(C165,'Heating Factors'!A:G,7,FALSE)*D165</f>
        <v>#N/A</v>
      </c>
      <c r="F165" s="6" t="e">
        <f t="shared" si="2"/>
        <v>#N/A</v>
      </c>
    </row>
    <row r="166" spans="1:6">
      <c r="A166" s="3"/>
      <c r="B166" s="3"/>
      <c r="C166" s="4"/>
      <c r="D166" s="3"/>
      <c r="E166" s="6" t="e">
        <f>VLOOKUP(C166,'Heating Factors'!A:G,7,FALSE)*D166</f>
        <v>#N/A</v>
      </c>
      <c r="F166" s="6" t="e">
        <f t="shared" si="2"/>
        <v>#N/A</v>
      </c>
    </row>
    <row r="167" spans="1:6">
      <c r="A167" s="3"/>
      <c r="B167" s="3"/>
      <c r="C167" s="4"/>
      <c r="D167" s="3"/>
      <c r="E167" s="6" t="e">
        <f>VLOOKUP(C167,'Heating Factors'!A:G,7,FALSE)*D167</f>
        <v>#N/A</v>
      </c>
      <c r="F167" s="6" t="e">
        <f t="shared" si="2"/>
        <v>#N/A</v>
      </c>
    </row>
    <row r="168" spans="1:6">
      <c r="A168" s="3"/>
      <c r="B168" s="3"/>
      <c r="C168" s="4"/>
      <c r="D168" s="3"/>
      <c r="E168" s="6" t="e">
        <f>VLOOKUP(C168,'Heating Factors'!A:G,7,FALSE)*D168</f>
        <v>#N/A</v>
      </c>
      <c r="F168" s="6" t="e">
        <f t="shared" si="2"/>
        <v>#N/A</v>
      </c>
    </row>
    <row r="169" spans="1:6">
      <c r="A169" s="3"/>
      <c r="B169" s="3"/>
      <c r="C169" s="4"/>
      <c r="D169" s="3"/>
      <c r="E169" s="6" t="e">
        <f>VLOOKUP(C169,'Heating Factors'!A:G,7,FALSE)*D169</f>
        <v>#N/A</v>
      </c>
      <c r="F169" s="6" t="e">
        <f t="shared" si="2"/>
        <v>#N/A</v>
      </c>
    </row>
    <row r="170" spans="1:6">
      <c r="A170" s="3"/>
      <c r="B170" s="3"/>
      <c r="C170" s="4"/>
      <c r="D170" s="3"/>
      <c r="E170" s="6" t="e">
        <f>VLOOKUP(C170,'Heating Factors'!A:G,7,FALSE)*D170</f>
        <v>#N/A</v>
      </c>
      <c r="F170" s="6" t="e">
        <f t="shared" si="2"/>
        <v>#N/A</v>
      </c>
    </row>
    <row r="171" spans="1:6">
      <c r="A171" s="3"/>
      <c r="B171" s="3"/>
      <c r="C171" s="4"/>
      <c r="D171" s="3"/>
      <c r="E171" s="6" t="e">
        <f>VLOOKUP(C171,'Heating Factors'!A:G,7,FALSE)*D171</f>
        <v>#N/A</v>
      </c>
      <c r="F171" s="6" t="e">
        <f t="shared" si="2"/>
        <v>#N/A</v>
      </c>
    </row>
    <row r="172" spans="1:6">
      <c r="A172" s="3"/>
      <c r="B172" s="3"/>
      <c r="C172" s="4"/>
      <c r="D172" s="3"/>
      <c r="E172" s="6" t="e">
        <f>VLOOKUP(C172,'Heating Factors'!A:G,7,FALSE)*D172</f>
        <v>#N/A</v>
      </c>
      <c r="F172" s="6" t="e">
        <f t="shared" si="2"/>
        <v>#N/A</v>
      </c>
    </row>
    <row r="173" spans="1:6">
      <c r="A173" s="3"/>
      <c r="B173" s="3"/>
      <c r="C173" s="4"/>
      <c r="D173" s="3"/>
      <c r="E173" s="6" t="e">
        <f>VLOOKUP(C173,'Heating Factors'!A:G,7,FALSE)*D173</f>
        <v>#N/A</v>
      </c>
      <c r="F173" s="6" t="e">
        <f t="shared" si="2"/>
        <v>#N/A</v>
      </c>
    </row>
    <row r="174" spans="1:6">
      <c r="A174" s="3"/>
      <c r="B174" s="3"/>
      <c r="C174" s="4"/>
      <c r="D174" s="3"/>
      <c r="E174" s="6" t="e">
        <f>VLOOKUP(C174,'Heating Factors'!A:G,7,FALSE)*D174</f>
        <v>#N/A</v>
      </c>
      <c r="F174" s="6" t="e">
        <f t="shared" si="2"/>
        <v>#N/A</v>
      </c>
    </row>
    <row r="175" spans="1:6">
      <c r="A175" s="3"/>
      <c r="B175" s="3"/>
      <c r="C175" s="4"/>
      <c r="D175" s="3"/>
      <c r="E175" s="6" t="e">
        <f>VLOOKUP(C175,'Heating Factors'!A:G,7,FALSE)*D175</f>
        <v>#N/A</v>
      </c>
      <c r="F175" s="6" t="e">
        <f t="shared" si="2"/>
        <v>#N/A</v>
      </c>
    </row>
    <row r="176" spans="1:6">
      <c r="A176" s="3"/>
      <c r="B176" s="3"/>
      <c r="C176" s="4"/>
      <c r="D176" s="3"/>
      <c r="E176" s="6" t="e">
        <f>VLOOKUP(C176,'Heating Factors'!A:G,7,FALSE)*D176</f>
        <v>#N/A</v>
      </c>
      <c r="F176" s="6" t="e">
        <f t="shared" si="2"/>
        <v>#N/A</v>
      </c>
    </row>
    <row r="177" spans="1:6">
      <c r="A177" s="3"/>
      <c r="B177" s="3"/>
      <c r="C177" s="4"/>
      <c r="D177" s="3"/>
      <c r="E177" s="6" t="e">
        <f>VLOOKUP(C177,'Heating Factors'!A:G,7,FALSE)*D177</f>
        <v>#N/A</v>
      </c>
      <c r="F177" s="6" t="e">
        <f t="shared" si="2"/>
        <v>#N/A</v>
      </c>
    </row>
    <row r="178" spans="1:6">
      <c r="A178" s="3"/>
      <c r="B178" s="3"/>
      <c r="C178" s="4"/>
      <c r="D178" s="3"/>
      <c r="E178" s="6" t="e">
        <f>VLOOKUP(C178,'Heating Factors'!A:G,7,FALSE)*D178</f>
        <v>#N/A</v>
      </c>
      <c r="F178" s="6" t="e">
        <f t="shared" si="2"/>
        <v>#N/A</v>
      </c>
    </row>
    <row r="179" spans="1:6">
      <c r="A179" s="3"/>
      <c r="B179" s="3"/>
      <c r="C179" s="4"/>
      <c r="D179" s="3"/>
      <c r="E179" s="6" t="e">
        <f>VLOOKUP(C179,'Heating Factors'!A:G,7,FALSE)*D179</f>
        <v>#N/A</v>
      </c>
      <c r="F179" s="6" t="e">
        <f t="shared" si="2"/>
        <v>#N/A</v>
      </c>
    </row>
    <row r="180" spans="1:6">
      <c r="A180" s="3"/>
      <c r="B180" s="3"/>
      <c r="C180" s="4"/>
      <c r="D180" s="3"/>
      <c r="E180" s="6" t="e">
        <f>VLOOKUP(C180,'Heating Factors'!A:G,7,FALSE)*D180</f>
        <v>#N/A</v>
      </c>
      <c r="F180" s="6" t="e">
        <f t="shared" si="2"/>
        <v>#N/A</v>
      </c>
    </row>
    <row r="181" spans="1:6">
      <c r="A181" s="3"/>
      <c r="B181" s="3"/>
      <c r="C181" s="4"/>
      <c r="D181" s="3"/>
      <c r="E181" s="6" t="e">
        <f>VLOOKUP(C181,'Heating Factors'!A:G,7,FALSE)*D181</f>
        <v>#N/A</v>
      </c>
      <c r="F181" s="6" t="e">
        <f t="shared" si="2"/>
        <v>#N/A</v>
      </c>
    </row>
    <row r="182" spans="1:6">
      <c r="A182" s="3"/>
      <c r="B182" s="3"/>
      <c r="C182" s="4"/>
      <c r="D182" s="3"/>
      <c r="E182" s="6" t="e">
        <f>VLOOKUP(C182,'Heating Factors'!A:G,7,FALSE)*D182</f>
        <v>#N/A</v>
      </c>
      <c r="F182" s="6" t="e">
        <f t="shared" si="2"/>
        <v>#N/A</v>
      </c>
    </row>
    <row r="183" spans="1:6">
      <c r="A183" s="3"/>
      <c r="B183" s="3"/>
      <c r="C183" s="4"/>
      <c r="D183" s="3"/>
      <c r="E183" s="6" t="e">
        <f>VLOOKUP(C183,'Heating Factors'!A:G,7,FALSE)*D183</f>
        <v>#N/A</v>
      </c>
      <c r="F183" s="6" t="e">
        <f t="shared" si="2"/>
        <v>#N/A</v>
      </c>
    </row>
    <row r="184" spans="1:6">
      <c r="A184" s="3"/>
      <c r="B184" s="3"/>
      <c r="C184" s="4"/>
      <c r="D184" s="3"/>
      <c r="E184" s="6" t="e">
        <f>VLOOKUP(C184,'Heating Factors'!A:G,7,FALSE)*D184</f>
        <v>#N/A</v>
      </c>
      <c r="F184" s="6" t="e">
        <f t="shared" si="2"/>
        <v>#N/A</v>
      </c>
    </row>
    <row r="185" spans="1:6">
      <c r="A185" s="3"/>
      <c r="B185" s="3"/>
      <c r="C185" s="4"/>
      <c r="D185" s="3"/>
      <c r="E185" s="6" t="e">
        <f>VLOOKUP(C185,'Heating Factors'!A:G,7,FALSE)*D185</f>
        <v>#N/A</v>
      </c>
      <c r="F185" s="6" t="e">
        <f t="shared" si="2"/>
        <v>#N/A</v>
      </c>
    </row>
    <row r="186" spans="1:6">
      <c r="A186" s="3"/>
      <c r="B186" s="3"/>
      <c r="C186" s="4"/>
      <c r="D186" s="3"/>
      <c r="E186" s="6" t="e">
        <f>VLOOKUP(C186,'Heating Factors'!A:G,7,FALSE)*D186</f>
        <v>#N/A</v>
      </c>
      <c r="F186" s="6" t="e">
        <f t="shared" si="2"/>
        <v>#N/A</v>
      </c>
    </row>
    <row r="187" spans="1:6">
      <c r="A187" s="3"/>
      <c r="B187" s="3"/>
      <c r="C187" s="4"/>
      <c r="D187" s="3"/>
      <c r="E187" s="6" t="e">
        <f>VLOOKUP(C187,'Heating Factors'!A:G,7,FALSE)*D187</f>
        <v>#N/A</v>
      </c>
      <c r="F187" s="6" t="e">
        <f t="shared" si="2"/>
        <v>#N/A</v>
      </c>
    </row>
    <row r="188" spans="1:6">
      <c r="A188" s="3"/>
      <c r="B188" s="3"/>
      <c r="C188" s="4"/>
      <c r="D188" s="3"/>
      <c r="E188" s="6" t="e">
        <f>VLOOKUP(C188,'Heating Factors'!A:G,7,FALSE)*D188</f>
        <v>#N/A</v>
      </c>
      <c r="F188" s="6" t="e">
        <f t="shared" si="2"/>
        <v>#N/A</v>
      </c>
    </row>
    <row r="189" spans="1:6">
      <c r="A189" s="3"/>
      <c r="B189" s="3"/>
      <c r="C189" s="4"/>
      <c r="D189" s="3"/>
      <c r="E189" s="6" t="e">
        <f>VLOOKUP(C189,'Heating Factors'!A:G,7,FALSE)*D189</f>
        <v>#N/A</v>
      </c>
      <c r="F189" s="6" t="e">
        <f t="shared" si="2"/>
        <v>#N/A</v>
      </c>
    </row>
    <row r="190" spans="1:6">
      <c r="A190" s="3"/>
      <c r="B190" s="3"/>
      <c r="C190" s="4"/>
      <c r="D190" s="3"/>
      <c r="E190" s="6" t="e">
        <f>VLOOKUP(C190,'Heating Factors'!A:G,7,FALSE)*D190</f>
        <v>#N/A</v>
      </c>
      <c r="F190" s="6" t="e">
        <f t="shared" si="2"/>
        <v>#N/A</v>
      </c>
    </row>
    <row r="191" spans="1:6">
      <c r="A191" s="3"/>
      <c r="B191" s="3"/>
      <c r="C191" s="4"/>
      <c r="D191" s="3"/>
      <c r="E191" s="6" t="e">
        <f>VLOOKUP(C191,'Heating Factors'!A:G,7,FALSE)*D191</f>
        <v>#N/A</v>
      </c>
      <c r="F191" s="6" t="e">
        <f t="shared" si="2"/>
        <v>#N/A</v>
      </c>
    </row>
    <row r="192" spans="1:6">
      <c r="A192" s="3"/>
      <c r="B192" s="3"/>
      <c r="C192" s="4"/>
      <c r="D192" s="3"/>
      <c r="E192" s="6" t="e">
        <f>VLOOKUP(C192,'Heating Factors'!A:G,7,FALSE)*D192</f>
        <v>#N/A</v>
      </c>
      <c r="F192" s="6" t="e">
        <f t="shared" si="2"/>
        <v>#N/A</v>
      </c>
    </row>
    <row r="193" spans="1:6">
      <c r="A193" s="3"/>
      <c r="B193" s="3"/>
      <c r="C193" s="4"/>
      <c r="D193" s="3"/>
      <c r="E193" s="6" t="e">
        <f>VLOOKUP(C193,'Heating Factors'!A:G,7,FALSE)*D193</f>
        <v>#N/A</v>
      </c>
      <c r="F193" s="6" t="e">
        <f t="shared" si="2"/>
        <v>#N/A</v>
      </c>
    </row>
    <row r="194" spans="1:6">
      <c r="A194" s="3"/>
      <c r="B194" s="3"/>
      <c r="C194" s="4"/>
      <c r="D194" s="3"/>
      <c r="E194" s="6" t="e">
        <f>VLOOKUP(C194,'Heating Factors'!A:G,7,FALSE)*D194</f>
        <v>#N/A</v>
      </c>
      <c r="F194" s="6" t="e">
        <f t="shared" si="2"/>
        <v>#N/A</v>
      </c>
    </row>
    <row r="195" spans="1:6">
      <c r="A195" s="3"/>
      <c r="B195" s="3"/>
      <c r="C195" s="4"/>
      <c r="D195" s="3"/>
      <c r="E195" s="6" t="e">
        <f>VLOOKUP(C195,'Heating Factors'!A:G,7,FALSE)*D195</f>
        <v>#N/A</v>
      </c>
      <c r="F195" s="6" t="e">
        <f t="shared" ref="F195:F258" si="3">E195/1000</f>
        <v>#N/A</v>
      </c>
    </row>
    <row r="196" spans="1:6">
      <c r="A196" s="3"/>
      <c r="B196" s="3"/>
      <c r="C196" s="4"/>
      <c r="D196" s="3"/>
      <c r="E196" s="6" t="e">
        <f>VLOOKUP(C196,'Heating Factors'!A:G,7,FALSE)*D196</f>
        <v>#N/A</v>
      </c>
      <c r="F196" s="6" t="e">
        <f t="shared" si="3"/>
        <v>#N/A</v>
      </c>
    </row>
    <row r="197" spans="1:6">
      <c r="A197" s="3"/>
      <c r="B197" s="3"/>
      <c r="C197" s="4"/>
      <c r="D197" s="3"/>
      <c r="E197" s="6" t="e">
        <f>VLOOKUP(C197,'Heating Factors'!A:G,7,FALSE)*D197</f>
        <v>#N/A</v>
      </c>
      <c r="F197" s="6" t="e">
        <f t="shared" si="3"/>
        <v>#N/A</v>
      </c>
    </row>
    <row r="198" spans="1:6">
      <c r="A198" s="3"/>
      <c r="B198" s="3"/>
      <c r="C198" s="4"/>
      <c r="D198" s="3"/>
      <c r="E198" s="6" t="e">
        <f>VLOOKUP(C198,'Heating Factors'!A:G,7,FALSE)*D198</f>
        <v>#N/A</v>
      </c>
      <c r="F198" s="6" t="e">
        <f t="shared" si="3"/>
        <v>#N/A</v>
      </c>
    </row>
    <row r="199" spans="1:6">
      <c r="A199" s="3"/>
      <c r="B199" s="3"/>
      <c r="C199" s="4"/>
      <c r="D199" s="3"/>
      <c r="E199" s="6" t="e">
        <f>VLOOKUP(C199,'Heating Factors'!A:G,7,FALSE)*D199</f>
        <v>#N/A</v>
      </c>
      <c r="F199" s="6" t="e">
        <f t="shared" si="3"/>
        <v>#N/A</v>
      </c>
    </row>
    <row r="200" spans="1:6">
      <c r="A200" s="3"/>
      <c r="B200" s="3"/>
      <c r="C200" s="4"/>
      <c r="D200" s="3"/>
      <c r="E200" s="6" t="e">
        <f>VLOOKUP(C200,'Heating Factors'!A:G,7,FALSE)*D200</f>
        <v>#N/A</v>
      </c>
      <c r="F200" s="6" t="e">
        <f t="shared" si="3"/>
        <v>#N/A</v>
      </c>
    </row>
    <row r="201" spans="1:6">
      <c r="A201" s="3"/>
      <c r="B201" s="3"/>
      <c r="C201" s="4"/>
      <c r="D201" s="3"/>
      <c r="E201" s="6" t="e">
        <f>VLOOKUP(C201,'Heating Factors'!A:G,7,FALSE)*D201</f>
        <v>#N/A</v>
      </c>
      <c r="F201" s="6" t="e">
        <f t="shared" si="3"/>
        <v>#N/A</v>
      </c>
    </row>
    <row r="202" spans="1:6">
      <c r="A202" s="3"/>
      <c r="B202" s="3"/>
      <c r="C202" s="4"/>
      <c r="D202" s="3"/>
      <c r="E202" s="6" t="e">
        <f>VLOOKUP(C202,'Heating Factors'!A:G,7,FALSE)*D202</f>
        <v>#N/A</v>
      </c>
      <c r="F202" s="6" t="e">
        <f t="shared" si="3"/>
        <v>#N/A</v>
      </c>
    </row>
    <row r="203" spans="1:6">
      <c r="A203" s="3"/>
      <c r="B203" s="3"/>
      <c r="C203" s="4"/>
      <c r="D203" s="3"/>
      <c r="E203" s="6" t="e">
        <f>VLOOKUP(C203,'Heating Factors'!A:G,7,FALSE)*D203</f>
        <v>#N/A</v>
      </c>
      <c r="F203" s="6" t="e">
        <f t="shared" si="3"/>
        <v>#N/A</v>
      </c>
    </row>
    <row r="204" spans="1:6">
      <c r="A204" s="3"/>
      <c r="B204" s="3"/>
      <c r="C204" s="4"/>
      <c r="D204" s="3"/>
      <c r="E204" s="6" t="e">
        <f>VLOOKUP(C204,'Heating Factors'!A:G,7,FALSE)*D204</f>
        <v>#N/A</v>
      </c>
      <c r="F204" s="6" t="e">
        <f t="shared" si="3"/>
        <v>#N/A</v>
      </c>
    </row>
    <row r="205" spans="1:6">
      <c r="A205" s="3"/>
      <c r="B205" s="3"/>
      <c r="C205" s="4"/>
      <c r="D205" s="3"/>
      <c r="E205" s="6" t="e">
        <f>VLOOKUP(C205,'Heating Factors'!A:G,7,FALSE)*D205</f>
        <v>#N/A</v>
      </c>
      <c r="F205" s="6" t="e">
        <f t="shared" si="3"/>
        <v>#N/A</v>
      </c>
    </row>
    <row r="206" spans="1:6">
      <c r="A206" s="3"/>
      <c r="B206" s="3"/>
      <c r="C206" s="4"/>
      <c r="D206" s="3"/>
      <c r="E206" s="6" t="e">
        <f>VLOOKUP(C206,'Heating Factors'!A:G,7,FALSE)*D206</f>
        <v>#N/A</v>
      </c>
      <c r="F206" s="6" t="e">
        <f t="shared" si="3"/>
        <v>#N/A</v>
      </c>
    </row>
    <row r="207" spans="1:6">
      <c r="A207" s="3"/>
      <c r="B207" s="3"/>
      <c r="C207" s="4"/>
      <c r="D207" s="3"/>
      <c r="E207" s="6" t="e">
        <f>VLOOKUP(C207,'Heating Factors'!A:G,7,FALSE)*D207</f>
        <v>#N/A</v>
      </c>
      <c r="F207" s="6" t="e">
        <f t="shared" si="3"/>
        <v>#N/A</v>
      </c>
    </row>
    <row r="208" spans="1:6">
      <c r="A208" s="3"/>
      <c r="B208" s="3"/>
      <c r="C208" s="4"/>
      <c r="D208" s="3"/>
      <c r="E208" s="6" t="e">
        <f>VLOOKUP(C208,'Heating Factors'!A:G,7,FALSE)*D208</f>
        <v>#N/A</v>
      </c>
      <c r="F208" s="6" t="e">
        <f t="shared" si="3"/>
        <v>#N/A</v>
      </c>
    </row>
    <row r="209" spans="1:6">
      <c r="A209" s="3"/>
      <c r="B209" s="3"/>
      <c r="C209" s="4"/>
      <c r="D209" s="3"/>
      <c r="E209" s="6" t="e">
        <f>VLOOKUP(C209,'Heating Factors'!A:G,7,FALSE)*D209</f>
        <v>#N/A</v>
      </c>
      <c r="F209" s="6" t="e">
        <f t="shared" si="3"/>
        <v>#N/A</v>
      </c>
    </row>
    <row r="210" spans="1:6">
      <c r="A210" s="3"/>
      <c r="B210" s="3"/>
      <c r="C210" s="4"/>
      <c r="D210" s="3"/>
      <c r="E210" s="6" t="e">
        <f>VLOOKUP(C210,'Heating Factors'!A:G,7,FALSE)*D210</f>
        <v>#N/A</v>
      </c>
      <c r="F210" s="6" t="e">
        <f t="shared" si="3"/>
        <v>#N/A</v>
      </c>
    </row>
    <row r="211" spans="1:6">
      <c r="A211" s="3"/>
      <c r="B211" s="3"/>
      <c r="C211" s="4"/>
      <c r="D211" s="3"/>
      <c r="E211" s="6" t="e">
        <f>VLOOKUP(C211,'Heating Factors'!A:G,7,FALSE)*D211</f>
        <v>#N/A</v>
      </c>
      <c r="F211" s="6" t="e">
        <f t="shared" si="3"/>
        <v>#N/A</v>
      </c>
    </row>
    <row r="212" spans="1:6">
      <c r="A212" s="3"/>
      <c r="B212" s="3"/>
      <c r="C212" s="4"/>
      <c r="D212" s="3"/>
      <c r="E212" s="6" t="e">
        <f>VLOOKUP(C212,'Heating Factors'!A:G,7,FALSE)*D212</f>
        <v>#N/A</v>
      </c>
      <c r="F212" s="6" t="e">
        <f t="shared" si="3"/>
        <v>#N/A</v>
      </c>
    </row>
    <row r="213" spans="1:6">
      <c r="A213" s="3"/>
      <c r="B213" s="3"/>
      <c r="C213" s="4"/>
      <c r="D213" s="3"/>
      <c r="E213" s="6" t="e">
        <f>VLOOKUP(C213,'Heating Factors'!A:G,7,FALSE)*D213</f>
        <v>#N/A</v>
      </c>
      <c r="F213" s="6" t="e">
        <f t="shared" si="3"/>
        <v>#N/A</v>
      </c>
    </row>
    <row r="214" spans="1:6">
      <c r="A214" s="3"/>
      <c r="B214" s="3"/>
      <c r="C214" s="4"/>
      <c r="D214" s="3"/>
      <c r="E214" s="6" t="e">
        <f>VLOOKUP(C214,'Heating Factors'!A:G,7,FALSE)*D214</f>
        <v>#N/A</v>
      </c>
      <c r="F214" s="6" t="e">
        <f t="shared" si="3"/>
        <v>#N/A</v>
      </c>
    </row>
    <row r="215" spans="1:6">
      <c r="A215" s="3"/>
      <c r="B215" s="3"/>
      <c r="C215" s="4"/>
      <c r="D215" s="3"/>
      <c r="E215" s="6" t="e">
        <f>VLOOKUP(C215,'Heating Factors'!A:G,7,FALSE)*D215</f>
        <v>#N/A</v>
      </c>
      <c r="F215" s="6" t="e">
        <f t="shared" si="3"/>
        <v>#N/A</v>
      </c>
    </row>
    <row r="216" spans="1:6">
      <c r="A216" s="3"/>
      <c r="B216" s="3"/>
      <c r="C216" s="4"/>
      <c r="D216" s="3"/>
      <c r="E216" s="6" t="e">
        <f>VLOOKUP(C216,'Heating Factors'!A:G,7,FALSE)*D216</f>
        <v>#N/A</v>
      </c>
      <c r="F216" s="6" t="e">
        <f t="shared" si="3"/>
        <v>#N/A</v>
      </c>
    </row>
    <row r="217" spans="1:6">
      <c r="A217" s="3"/>
      <c r="B217" s="3"/>
      <c r="C217" s="4"/>
      <c r="D217" s="3"/>
      <c r="E217" s="6" t="e">
        <f>VLOOKUP(C217,'Heating Factors'!A:G,7,FALSE)*D217</f>
        <v>#N/A</v>
      </c>
      <c r="F217" s="6" t="e">
        <f t="shared" si="3"/>
        <v>#N/A</v>
      </c>
    </row>
    <row r="218" spans="1:6">
      <c r="A218" s="3"/>
      <c r="B218" s="3"/>
      <c r="C218" s="4"/>
      <c r="D218" s="3"/>
      <c r="E218" s="6" t="e">
        <f>VLOOKUP(C218,'Heating Factors'!A:G,7,FALSE)*D218</f>
        <v>#N/A</v>
      </c>
      <c r="F218" s="6" t="e">
        <f t="shared" si="3"/>
        <v>#N/A</v>
      </c>
    </row>
    <row r="219" spans="1:6">
      <c r="A219" s="3"/>
      <c r="B219" s="3"/>
      <c r="C219" s="4"/>
      <c r="D219" s="3"/>
      <c r="E219" s="6" t="e">
        <f>VLOOKUP(C219,'Heating Factors'!A:G,7,FALSE)*D219</f>
        <v>#N/A</v>
      </c>
      <c r="F219" s="6" t="e">
        <f t="shared" si="3"/>
        <v>#N/A</v>
      </c>
    </row>
    <row r="220" spans="1:6">
      <c r="A220" s="3"/>
      <c r="B220" s="3"/>
      <c r="C220" s="4"/>
      <c r="D220" s="3"/>
      <c r="E220" s="6" t="e">
        <f>VLOOKUP(C220,'Heating Factors'!A:G,7,FALSE)*D220</f>
        <v>#N/A</v>
      </c>
      <c r="F220" s="6" t="e">
        <f t="shared" si="3"/>
        <v>#N/A</v>
      </c>
    </row>
    <row r="221" spans="1:6">
      <c r="A221" s="3"/>
      <c r="B221" s="3"/>
      <c r="C221" s="4"/>
      <c r="D221" s="3"/>
      <c r="E221" s="6" t="e">
        <f>VLOOKUP(C221,'Heating Factors'!A:G,7,FALSE)*D221</f>
        <v>#N/A</v>
      </c>
      <c r="F221" s="6" t="e">
        <f t="shared" si="3"/>
        <v>#N/A</v>
      </c>
    </row>
    <row r="222" spans="1:6">
      <c r="A222" s="3"/>
      <c r="B222" s="3"/>
      <c r="C222" s="4"/>
      <c r="D222" s="3"/>
      <c r="E222" s="6" t="e">
        <f>VLOOKUP(C222,'Heating Factors'!A:G,7,FALSE)*D222</f>
        <v>#N/A</v>
      </c>
      <c r="F222" s="6" t="e">
        <f t="shared" si="3"/>
        <v>#N/A</v>
      </c>
    </row>
    <row r="223" spans="1:6">
      <c r="A223" s="3"/>
      <c r="B223" s="3"/>
      <c r="C223" s="4"/>
      <c r="D223" s="3"/>
      <c r="E223" s="6" t="e">
        <f>VLOOKUP(C223,'Heating Factors'!A:G,7,FALSE)*D223</f>
        <v>#N/A</v>
      </c>
      <c r="F223" s="6" t="e">
        <f t="shared" si="3"/>
        <v>#N/A</v>
      </c>
    </row>
    <row r="224" spans="1:6">
      <c r="A224" s="3"/>
      <c r="B224" s="3"/>
      <c r="C224" s="4"/>
      <c r="D224" s="3"/>
      <c r="E224" s="6" t="e">
        <f>VLOOKUP(C224,'Heating Factors'!A:G,7,FALSE)*D224</f>
        <v>#N/A</v>
      </c>
      <c r="F224" s="6" t="e">
        <f t="shared" si="3"/>
        <v>#N/A</v>
      </c>
    </row>
    <row r="225" spans="1:6">
      <c r="A225" s="3"/>
      <c r="B225" s="3"/>
      <c r="C225" s="4"/>
      <c r="D225" s="3"/>
      <c r="E225" s="6" t="e">
        <f>VLOOKUP(C225,'Heating Factors'!A:G,7,FALSE)*D225</f>
        <v>#N/A</v>
      </c>
      <c r="F225" s="6" t="e">
        <f t="shared" si="3"/>
        <v>#N/A</v>
      </c>
    </row>
    <row r="226" spans="1:6">
      <c r="A226" s="3"/>
      <c r="B226" s="3"/>
      <c r="C226" s="4"/>
      <c r="D226" s="3"/>
      <c r="E226" s="6" t="e">
        <f>VLOOKUP(C226,'Heating Factors'!A:G,7,FALSE)*D226</f>
        <v>#N/A</v>
      </c>
      <c r="F226" s="6" t="e">
        <f t="shared" si="3"/>
        <v>#N/A</v>
      </c>
    </row>
    <row r="227" spans="1:6">
      <c r="A227" s="3"/>
      <c r="B227" s="3"/>
      <c r="C227" s="4"/>
      <c r="D227" s="3"/>
      <c r="E227" s="6" t="e">
        <f>VLOOKUP(C227,'Heating Factors'!A:G,7,FALSE)*D227</f>
        <v>#N/A</v>
      </c>
      <c r="F227" s="6" t="e">
        <f t="shared" si="3"/>
        <v>#N/A</v>
      </c>
    </row>
    <row r="228" spans="1:6">
      <c r="A228" s="3"/>
      <c r="B228" s="3"/>
      <c r="C228" s="4"/>
      <c r="D228" s="3"/>
      <c r="E228" s="6" t="e">
        <f>VLOOKUP(C228,'Heating Factors'!A:G,7,FALSE)*D228</f>
        <v>#N/A</v>
      </c>
      <c r="F228" s="6" t="e">
        <f t="shared" si="3"/>
        <v>#N/A</v>
      </c>
    </row>
    <row r="229" spans="1:6">
      <c r="A229" s="3"/>
      <c r="B229" s="3"/>
      <c r="C229" s="4"/>
      <c r="D229" s="3"/>
      <c r="E229" s="6" t="e">
        <f>VLOOKUP(C229,'Heating Factors'!A:G,7,FALSE)*D229</f>
        <v>#N/A</v>
      </c>
      <c r="F229" s="6" t="e">
        <f t="shared" si="3"/>
        <v>#N/A</v>
      </c>
    </row>
    <row r="230" spans="1:6">
      <c r="A230" s="3"/>
      <c r="B230" s="3"/>
      <c r="C230" s="4"/>
      <c r="D230" s="3"/>
      <c r="E230" s="6" t="e">
        <f>VLOOKUP(C230,'Heating Factors'!A:G,7,FALSE)*D230</f>
        <v>#N/A</v>
      </c>
      <c r="F230" s="6" t="e">
        <f t="shared" si="3"/>
        <v>#N/A</v>
      </c>
    </row>
    <row r="231" spans="1:6">
      <c r="A231" s="3"/>
      <c r="B231" s="3"/>
      <c r="C231" s="4"/>
      <c r="D231" s="3"/>
      <c r="E231" s="6" t="e">
        <f>VLOOKUP(C231,'Heating Factors'!A:G,7,FALSE)*D231</f>
        <v>#N/A</v>
      </c>
      <c r="F231" s="6" t="e">
        <f t="shared" si="3"/>
        <v>#N/A</v>
      </c>
    </row>
    <row r="232" spans="1:6">
      <c r="A232" s="3"/>
      <c r="B232" s="3"/>
      <c r="C232" s="4"/>
      <c r="D232" s="3"/>
      <c r="E232" s="6" t="e">
        <f>VLOOKUP(C232,'Heating Factors'!A:G,7,FALSE)*D232</f>
        <v>#N/A</v>
      </c>
      <c r="F232" s="6" t="e">
        <f t="shared" si="3"/>
        <v>#N/A</v>
      </c>
    </row>
    <row r="233" spans="1:6">
      <c r="A233" s="3"/>
      <c r="B233" s="3"/>
      <c r="C233" s="4"/>
      <c r="D233" s="3"/>
      <c r="E233" s="6" t="e">
        <f>VLOOKUP(C233,'Heating Factors'!A:G,7,FALSE)*D233</f>
        <v>#N/A</v>
      </c>
      <c r="F233" s="6" t="e">
        <f t="shared" si="3"/>
        <v>#N/A</v>
      </c>
    </row>
    <row r="234" spans="1:6">
      <c r="A234" s="3"/>
      <c r="B234" s="3"/>
      <c r="C234" s="4"/>
      <c r="D234" s="3"/>
      <c r="E234" s="6" t="e">
        <f>VLOOKUP(C234,'Heating Factors'!A:G,7,FALSE)*D234</f>
        <v>#N/A</v>
      </c>
      <c r="F234" s="6" t="e">
        <f t="shared" si="3"/>
        <v>#N/A</v>
      </c>
    </row>
    <row r="235" spans="1:6">
      <c r="A235" s="3"/>
      <c r="B235" s="3"/>
      <c r="C235" s="4"/>
      <c r="D235" s="3"/>
      <c r="E235" s="6" t="e">
        <f>VLOOKUP(C235,'Heating Factors'!A:G,7,FALSE)*D235</f>
        <v>#N/A</v>
      </c>
      <c r="F235" s="6" t="e">
        <f t="shared" si="3"/>
        <v>#N/A</v>
      </c>
    </row>
    <row r="236" spans="1:6">
      <c r="A236" s="3"/>
      <c r="B236" s="3"/>
      <c r="C236" s="4"/>
      <c r="D236" s="3"/>
      <c r="E236" s="6" t="e">
        <f>VLOOKUP(C236,'Heating Factors'!A:G,7,FALSE)*D236</f>
        <v>#N/A</v>
      </c>
      <c r="F236" s="6" t="e">
        <f t="shared" si="3"/>
        <v>#N/A</v>
      </c>
    </row>
    <row r="237" spans="1:6">
      <c r="A237" s="3"/>
      <c r="B237" s="3"/>
      <c r="C237" s="4"/>
      <c r="D237" s="3"/>
      <c r="E237" s="6" t="e">
        <f>VLOOKUP(C237,'Heating Factors'!A:G,7,FALSE)*D237</f>
        <v>#N/A</v>
      </c>
      <c r="F237" s="6" t="e">
        <f t="shared" si="3"/>
        <v>#N/A</v>
      </c>
    </row>
    <row r="238" spans="1:6">
      <c r="A238" s="3"/>
      <c r="B238" s="3"/>
      <c r="C238" s="4"/>
      <c r="D238" s="3"/>
      <c r="E238" s="6" t="e">
        <f>VLOOKUP(C238,'Heating Factors'!A:G,7,FALSE)*D238</f>
        <v>#N/A</v>
      </c>
      <c r="F238" s="6" t="e">
        <f t="shared" si="3"/>
        <v>#N/A</v>
      </c>
    </row>
    <row r="239" spans="1:6">
      <c r="A239" s="3"/>
      <c r="B239" s="3"/>
      <c r="C239" s="4"/>
      <c r="D239" s="3"/>
      <c r="E239" s="6" t="e">
        <f>VLOOKUP(C239,'Heating Factors'!A:G,7,FALSE)*D239</f>
        <v>#N/A</v>
      </c>
      <c r="F239" s="6" t="e">
        <f t="shared" si="3"/>
        <v>#N/A</v>
      </c>
    </row>
    <row r="240" spans="1:6">
      <c r="A240" s="3"/>
      <c r="B240" s="3"/>
      <c r="C240" s="4"/>
      <c r="D240" s="3"/>
      <c r="E240" s="6" t="e">
        <f>VLOOKUP(C240,'Heating Factors'!A:G,7,FALSE)*D240</f>
        <v>#N/A</v>
      </c>
      <c r="F240" s="6" t="e">
        <f t="shared" si="3"/>
        <v>#N/A</v>
      </c>
    </row>
    <row r="241" spans="1:6">
      <c r="A241" s="3"/>
      <c r="B241" s="3"/>
      <c r="C241" s="4"/>
      <c r="D241" s="3"/>
      <c r="E241" s="6" t="e">
        <f>VLOOKUP(C241,'Heating Factors'!A:G,7,FALSE)*D241</f>
        <v>#N/A</v>
      </c>
      <c r="F241" s="6" t="e">
        <f t="shared" si="3"/>
        <v>#N/A</v>
      </c>
    </row>
    <row r="242" spans="1:6">
      <c r="A242" s="3"/>
      <c r="B242" s="3"/>
      <c r="C242" s="4"/>
      <c r="D242" s="3"/>
      <c r="E242" s="6" t="e">
        <f>VLOOKUP(C242,'Heating Factors'!A:G,7,FALSE)*D242</f>
        <v>#N/A</v>
      </c>
      <c r="F242" s="6" t="e">
        <f t="shared" si="3"/>
        <v>#N/A</v>
      </c>
    </row>
    <row r="243" spans="1:6">
      <c r="A243" s="3"/>
      <c r="B243" s="3"/>
      <c r="C243" s="4"/>
      <c r="D243" s="3"/>
      <c r="E243" s="6" t="e">
        <f>VLOOKUP(C243,'Heating Factors'!A:G,7,FALSE)*D243</f>
        <v>#N/A</v>
      </c>
      <c r="F243" s="6" t="e">
        <f t="shared" si="3"/>
        <v>#N/A</v>
      </c>
    </row>
    <row r="244" spans="1:6">
      <c r="A244" s="3"/>
      <c r="B244" s="3"/>
      <c r="C244" s="4"/>
      <c r="D244" s="3"/>
      <c r="E244" s="6" t="e">
        <f>VLOOKUP(C244,'Heating Factors'!A:G,7,FALSE)*D244</f>
        <v>#N/A</v>
      </c>
      <c r="F244" s="6" t="e">
        <f t="shared" si="3"/>
        <v>#N/A</v>
      </c>
    </row>
    <row r="245" spans="1:6">
      <c r="A245" s="3"/>
      <c r="B245" s="3"/>
      <c r="C245" s="4"/>
      <c r="D245" s="3"/>
      <c r="E245" s="6" t="e">
        <f>VLOOKUP(C245,'Heating Factors'!A:G,7,FALSE)*D245</f>
        <v>#N/A</v>
      </c>
      <c r="F245" s="6" t="e">
        <f t="shared" si="3"/>
        <v>#N/A</v>
      </c>
    </row>
    <row r="246" spans="1:6">
      <c r="A246" s="3"/>
      <c r="B246" s="3"/>
      <c r="C246" s="4"/>
      <c r="D246" s="3"/>
      <c r="E246" s="6" t="e">
        <f>VLOOKUP(C246,'Heating Factors'!A:G,7,FALSE)*D246</f>
        <v>#N/A</v>
      </c>
      <c r="F246" s="6" t="e">
        <f t="shared" si="3"/>
        <v>#N/A</v>
      </c>
    </row>
    <row r="247" spans="1:6">
      <c r="A247" s="3"/>
      <c r="B247" s="3"/>
      <c r="C247" s="4"/>
      <c r="D247" s="3"/>
      <c r="E247" s="6" t="e">
        <f>VLOOKUP(C247,'Heating Factors'!A:G,7,FALSE)*D247</f>
        <v>#N/A</v>
      </c>
      <c r="F247" s="6" t="e">
        <f t="shared" si="3"/>
        <v>#N/A</v>
      </c>
    </row>
    <row r="248" spans="1:6">
      <c r="A248" s="3"/>
      <c r="B248" s="3"/>
      <c r="C248" s="4"/>
      <c r="D248" s="3"/>
      <c r="E248" s="6" t="e">
        <f>VLOOKUP(C248,'Heating Factors'!A:G,7,FALSE)*D248</f>
        <v>#N/A</v>
      </c>
      <c r="F248" s="6" t="e">
        <f t="shared" si="3"/>
        <v>#N/A</v>
      </c>
    </row>
    <row r="249" spans="1:6">
      <c r="A249" s="3"/>
      <c r="B249" s="3"/>
      <c r="C249" s="4"/>
      <c r="D249" s="3"/>
      <c r="E249" s="6" t="e">
        <f>VLOOKUP(C249,'Heating Factors'!A:G,7,FALSE)*D249</f>
        <v>#N/A</v>
      </c>
      <c r="F249" s="6" t="e">
        <f t="shared" si="3"/>
        <v>#N/A</v>
      </c>
    </row>
    <row r="250" spans="1:6">
      <c r="A250" s="3"/>
      <c r="B250" s="3"/>
      <c r="C250" s="4"/>
      <c r="D250" s="3"/>
      <c r="E250" s="6" t="e">
        <f>VLOOKUP(C250,'Heating Factors'!A:G,7,FALSE)*D250</f>
        <v>#N/A</v>
      </c>
      <c r="F250" s="6" t="e">
        <f t="shared" si="3"/>
        <v>#N/A</v>
      </c>
    </row>
    <row r="251" spans="1:6">
      <c r="A251" s="3"/>
      <c r="B251" s="3"/>
      <c r="C251" s="4"/>
      <c r="D251" s="3"/>
      <c r="E251" s="6" t="e">
        <f>VLOOKUP(C251,'Heating Factors'!A:G,7,FALSE)*D251</f>
        <v>#N/A</v>
      </c>
      <c r="F251" s="6" t="e">
        <f t="shared" si="3"/>
        <v>#N/A</v>
      </c>
    </row>
    <row r="252" spans="1:6">
      <c r="A252" s="3"/>
      <c r="B252" s="3"/>
      <c r="C252" s="4"/>
      <c r="D252" s="3"/>
      <c r="E252" s="6" t="e">
        <f>VLOOKUP(C252,'Heating Factors'!A:G,7,FALSE)*D252</f>
        <v>#N/A</v>
      </c>
      <c r="F252" s="6" t="e">
        <f t="shared" si="3"/>
        <v>#N/A</v>
      </c>
    </row>
    <row r="253" spans="1:6">
      <c r="A253" s="3"/>
      <c r="B253" s="3"/>
      <c r="C253" s="4"/>
      <c r="D253" s="3"/>
      <c r="E253" s="6" t="e">
        <f>VLOOKUP(C253,'Heating Factors'!A:G,7,FALSE)*D253</f>
        <v>#N/A</v>
      </c>
      <c r="F253" s="6" t="e">
        <f t="shared" si="3"/>
        <v>#N/A</v>
      </c>
    </row>
    <row r="254" spans="1:6">
      <c r="A254" s="3"/>
      <c r="B254" s="3"/>
      <c r="C254" s="4"/>
      <c r="D254" s="3"/>
      <c r="E254" s="6" t="e">
        <f>VLOOKUP(C254,'Heating Factors'!A:G,7,FALSE)*D254</f>
        <v>#N/A</v>
      </c>
      <c r="F254" s="6" t="e">
        <f t="shared" si="3"/>
        <v>#N/A</v>
      </c>
    </row>
    <row r="255" spans="1:6">
      <c r="A255" s="3"/>
      <c r="B255" s="3"/>
      <c r="C255" s="4"/>
      <c r="D255" s="3"/>
      <c r="E255" s="6" t="e">
        <f>VLOOKUP(C255,'Heating Factors'!A:G,7,FALSE)*D255</f>
        <v>#N/A</v>
      </c>
      <c r="F255" s="6" t="e">
        <f t="shared" si="3"/>
        <v>#N/A</v>
      </c>
    </row>
    <row r="256" spans="1:6">
      <c r="A256" s="3"/>
      <c r="B256" s="3"/>
      <c r="C256" s="4"/>
      <c r="D256" s="3"/>
      <c r="E256" s="6" t="e">
        <f>VLOOKUP(C256,'Heating Factors'!A:G,7,FALSE)*D256</f>
        <v>#N/A</v>
      </c>
      <c r="F256" s="6" t="e">
        <f t="shared" si="3"/>
        <v>#N/A</v>
      </c>
    </row>
    <row r="257" spans="1:6">
      <c r="A257" s="3"/>
      <c r="B257" s="3"/>
      <c r="C257" s="4"/>
      <c r="D257" s="3"/>
      <c r="E257" s="6" t="e">
        <f>VLOOKUP(C257,'Heating Factors'!A:G,7,FALSE)*D257</f>
        <v>#N/A</v>
      </c>
      <c r="F257" s="6" t="e">
        <f t="shared" si="3"/>
        <v>#N/A</v>
      </c>
    </row>
    <row r="258" spans="1:6">
      <c r="A258" s="3"/>
      <c r="B258" s="3"/>
      <c r="C258" s="4"/>
      <c r="D258" s="3"/>
      <c r="E258" s="6" t="e">
        <f>VLOOKUP(C258,'Heating Factors'!A:G,7,FALSE)*D258</f>
        <v>#N/A</v>
      </c>
      <c r="F258" s="6" t="e">
        <f t="shared" si="3"/>
        <v>#N/A</v>
      </c>
    </row>
    <row r="259" spans="1:6">
      <c r="A259" s="3"/>
      <c r="B259" s="3"/>
      <c r="C259" s="4"/>
      <c r="D259" s="3"/>
      <c r="E259" s="6" t="e">
        <f>VLOOKUP(C259,'Heating Factors'!A:G,7,FALSE)*D259</f>
        <v>#N/A</v>
      </c>
      <c r="F259" s="6" t="e">
        <f t="shared" ref="F259:F322" si="4">E259/1000</f>
        <v>#N/A</v>
      </c>
    </row>
    <row r="260" spans="1:6">
      <c r="A260" s="3"/>
      <c r="B260" s="3"/>
      <c r="C260" s="4"/>
      <c r="D260" s="3"/>
      <c r="E260" s="6" t="e">
        <f>VLOOKUP(C260,'Heating Factors'!A:G,7,FALSE)*D260</f>
        <v>#N/A</v>
      </c>
      <c r="F260" s="6" t="e">
        <f t="shared" si="4"/>
        <v>#N/A</v>
      </c>
    </row>
    <row r="261" spans="1:6">
      <c r="A261" s="3"/>
      <c r="B261" s="3"/>
      <c r="C261" s="4"/>
      <c r="D261" s="3"/>
      <c r="E261" s="6" t="e">
        <f>VLOOKUP(C261,'Heating Factors'!A:G,7,FALSE)*D261</f>
        <v>#N/A</v>
      </c>
      <c r="F261" s="6" t="e">
        <f t="shared" si="4"/>
        <v>#N/A</v>
      </c>
    </row>
    <row r="262" spans="1:6">
      <c r="A262" s="3"/>
      <c r="B262" s="3"/>
      <c r="C262" s="4"/>
      <c r="D262" s="3"/>
      <c r="E262" s="6" t="e">
        <f>VLOOKUP(C262,'Heating Factors'!A:G,7,FALSE)*D262</f>
        <v>#N/A</v>
      </c>
      <c r="F262" s="6" t="e">
        <f t="shared" si="4"/>
        <v>#N/A</v>
      </c>
    </row>
    <row r="263" spans="1:6">
      <c r="A263" s="3"/>
      <c r="B263" s="3"/>
      <c r="C263" s="4"/>
      <c r="D263" s="3"/>
      <c r="E263" s="6" t="e">
        <f>VLOOKUP(C263,'Heating Factors'!A:G,7,FALSE)*D263</f>
        <v>#N/A</v>
      </c>
      <c r="F263" s="6" t="e">
        <f t="shared" si="4"/>
        <v>#N/A</v>
      </c>
    </row>
    <row r="264" spans="1:6">
      <c r="A264" s="3"/>
      <c r="B264" s="3"/>
      <c r="C264" s="4"/>
      <c r="D264" s="3"/>
      <c r="E264" s="6" t="e">
        <f>VLOOKUP(C264,'Heating Factors'!A:G,7,FALSE)*D264</f>
        <v>#N/A</v>
      </c>
      <c r="F264" s="6" t="e">
        <f t="shared" si="4"/>
        <v>#N/A</v>
      </c>
    </row>
    <row r="265" spans="1:6">
      <c r="A265" s="3"/>
      <c r="B265" s="3"/>
      <c r="C265" s="4"/>
      <c r="D265" s="3"/>
      <c r="E265" s="6" t="e">
        <f>VLOOKUP(C265,'Heating Factors'!A:G,7,FALSE)*D265</f>
        <v>#N/A</v>
      </c>
      <c r="F265" s="6" t="e">
        <f t="shared" si="4"/>
        <v>#N/A</v>
      </c>
    </row>
    <row r="266" spans="1:6">
      <c r="A266" s="3"/>
      <c r="B266" s="3"/>
      <c r="C266" s="4"/>
      <c r="D266" s="3"/>
      <c r="E266" s="6" t="e">
        <f>VLOOKUP(C266,'Heating Factors'!A:G,7,FALSE)*D266</f>
        <v>#N/A</v>
      </c>
      <c r="F266" s="6" t="e">
        <f t="shared" si="4"/>
        <v>#N/A</v>
      </c>
    </row>
    <row r="267" spans="1:6">
      <c r="A267" s="3"/>
      <c r="B267" s="3"/>
      <c r="C267" s="4"/>
      <c r="D267" s="3"/>
      <c r="E267" s="6" t="e">
        <f>VLOOKUP(C267,'Heating Factors'!A:G,7,FALSE)*D267</f>
        <v>#N/A</v>
      </c>
      <c r="F267" s="6" t="e">
        <f t="shared" si="4"/>
        <v>#N/A</v>
      </c>
    </row>
    <row r="268" spans="1:6">
      <c r="A268" s="3"/>
      <c r="B268" s="3"/>
      <c r="C268" s="4"/>
      <c r="D268" s="3"/>
      <c r="E268" s="6" t="e">
        <f>VLOOKUP(C268,'Heating Factors'!A:G,7,FALSE)*D268</f>
        <v>#N/A</v>
      </c>
      <c r="F268" s="6" t="e">
        <f t="shared" si="4"/>
        <v>#N/A</v>
      </c>
    </row>
    <row r="269" spans="1:6">
      <c r="A269" s="3"/>
      <c r="B269" s="3"/>
      <c r="C269" s="4"/>
      <c r="D269" s="3"/>
      <c r="E269" s="6" t="e">
        <f>VLOOKUP(C269,'Heating Factors'!A:G,7,FALSE)*D269</f>
        <v>#N/A</v>
      </c>
      <c r="F269" s="6" t="e">
        <f t="shared" si="4"/>
        <v>#N/A</v>
      </c>
    </row>
    <row r="270" spans="1:6">
      <c r="A270" s="3"/>
      <c r="B270" s="3"/>
      <c r="C270" s="4"/>
      <c r="D270" s="3"/>
      <c r="E270" s="6" t="e">
        <f>VLOOKUP(C270,'Heating Factors'!A:G,7,FALSE)*D270</f>
        <v>#N/A</v>
      </c>
      <c r="F270" s="6" t="e">
        <f t="shared" si="4"/>
        <v>#N/A</v>
      </c>
    </row>
    <row r="271" spans="1:6">
      <c r="A271" s="3"/>
      <c r="B271" s="3"/>
      <c r="C271" s="4"/>
      <c r="D271" s="3"/>
      <c r="E271" s="6" t="e">
        <f>VLOOKUP(C271,'Heating Factors'!A:G,7,FALSE)*D271</f>
        <v>#N/A</v>
      </c>
      <c r="F271" s="6" t="e">
        <f t="shared" si="4"/>
        <v>#N/A</v>
      </c>
    </row>
    <row r="272" spans="1:6">
      <c r="A272" s="3"/>
      <c r="B272" s="3"/>
      <c r="C272" s="4"/>
      <c r="D272" s="3"/>
      <c r="E272" s="6" t="e">
        <f>VLOOKUP(C272,'Heating Factors'!A:G,7,FALSE)*D272</f>
        <v>#N/A</v>
      </c>
      <c r="F272" s="6" t="e">
        <f t="shared" si="4"/>
        <v>#N/A</v>
      </c>
    </row>
    <row r="273" spans="1:6">
      <c r="A273" s="3"/>
      <c r="B273" s="3"/>
      <c r="C273" s="4"/>
      <c r="D273" s="3"/>
      <c r="E273" s="6" t="e">
        <f>VLOOKUP(C273,'Heating Factors'!A:G,7,FALSE)*D273</f>
        <v>#N/A</v>
      </c>
      <c r="F273" s="6" t="e">
        <f t="shared" si="4"/>
        <v>#N/A</v>
      </c>
    </row>
    <row r="274" spans="1:6">
      <c r="A274" s="3"/>
      <c r="B274" s="3"/>
      <c r="C274" s="4"/>
      <c r="D274" s="3"/>
      <c r="E274" s="6" t="e">
        <f>VLOOKUP(C274,'Heating Factors'!A:G,7,FALSE)*D274</f>
        <v>#N/A</v>
      </c>
      <c r="F274" s="6" t="e">
        <f t="shared" si="4"/>
        <v>#N/A</v>
      </c>
    </row>
    <row r="275" spans="1:6">
      <c r="A275" s="3"/>
      <c r="B275" s="3"/>
      <c r="C275" s="4"/>
      <c r="D275" s="3"/>
      <c r="E275" s="6" t="e">
        <f>VLOOKUP(C275,'Heating Factors'!A:G,7,FALSE)*D275</f>
        <v>#N/A</v>
      </c>
      <c r="F275" s="6" t="e">
        <f t="shared" si="4"/>
        <v>#N/A</v>
      </c>
    </row>
    <row r="276" spans="1:6">
      <c r="A276" s="3"/>
      <c r="B276" s="3"/>
      <c r="C276" s="4"/>
      <c r="D276" s="3"/>
      <c r="E276" s="6" t="e">
        <f>VLOOKUP(C276,'Heating Factors'!A:G,7,FALSE)*D276</f>
        <v>#N/A</v>
      </c>
      <c r="F276" s="6" t="e">
        <f t="shared" si="4"/>
        <v>#N/A</v>
      </c>
    </row>
    <row r="277" spans="1:6">
      <c r="A277" s="3"/>
      <c r="B277" s="3"/>
      <c r="C277" s="4"/>
      <c r="D277" s="3"/>
      <c r="E277" s="6" t="e">
        <f>VLOOKUP(C277,'Heating Factors'!A:G,7,FALSE)*D277</f>
        <v>#N/A</v>
      </c>
      <c r="F277" s="6" t="e">
        <f t="shared" si="4"/>
        <v>#N/A</v>
      </c>
    </row>
    <row r="278" spans="1:6">
      <c r="A278" s="3"/>
      <c r="B278" s="3"/>
      <c r="C278" s="4"/>
      <c r="D278" s="3"/>
      <c r="E278" s="6" t="e">
        <f>VLOOKUP(C278,'Heating Factors'!A:G,7,FALSE)*D278</f>
        <v>#N/A</v>
      </c>
      <c r="F278" s="6" t="e">
        <f t="shared" si="4"/>
        <v>#N/A</v>
      </c>
    </row>
    <row r="279" spans="1:6">
      <c r="A279" s="3"/>
      <c r="B279" s="3"/>
      <c r="C279" s="4"/>
      <c r="D279" s="3"/>
      <c r="E279" s="6" t="e">
        <f>VLOOKUP(C279,'Heating Factors'!A:G,7,FALSE)*D279</f>
        <v>#N/A</v>
      </c>
      <c r="F279" s="6" t="e">
        <f t="shared" si="4"/>
        <v>#N/A</v>
      </c>
    </row>
    <row r="280" spans="1:6">
      <c r="A280" s="3"/>
      <c r="B280" s="3"/>
      <c r="C280" s="4"/>
      <c r="D280" s="3"/>
      <c r="E280" s="6" t="e">
        <f>VLOOKUP(C280,'Heating Factors'!A:G,7,FALSE)*D280</f>
        <v>#N/A</v>
      </c>
      <c r="F280" s="6" t="e">
        <f t="shared" si="4"/>
        <v>#N/A</v>
      </c>
    </row>
    <row r="281" spans="1:6">
      <c r="A281" s="3"/>
      <c r="B281" s="3"/>
      <c r="C281" s="4"/>
      <c r="D281" s="3"/>
      <c r="E281" s="6" t="e">
        <f>VLOOKUP(C281,'Heating Factors'!A:G,7,FALSE)*D281</f>
        <v>#N/A</v>
      </c>
      <c r="F281" s="6" t="e">
        <f t="shared" si="4"/>
        <v>#N/A</v>
      </c>
    </row>
    <row r="282" spans="1:6">
      <c r="A282" s="3"/>
      <c r="B282" s="3"/>
      <c r="C282" s="4"/>
      <c r="D282" s="3"/>
      <c r="E282" s="6" t="e">
        <f>VLOOKUP(C282,'Heating Factors'!A:G,7,FALSE)*D282</f>
        <v>#N/A</v>
      </c>
      <c r="F282" s="6" t="e">
        <f t="shared" si="4"/>
        <v>#N/A</v>
      </c>
    </row>
    <row r="283" spans="1:6">
      <c r="A283" s="3"/>
      <c r="B283" s="3"/>
      <c r="C283" s="4"/>
      <c r="D283" s="3"/>
      <c r="E283" s="6" t="e">
        <f>VLOOKUP(C283,'Heating Factors'!A:G,7,FALSE)*D283</f>
        <v>#N/A</v>
      </c>
      <c r="F283" s="6" t="e">
        <f t="shared" si="4"/>
        <v>#N/A</v>
      </c>
    </row>
    <row r="284" spans="1:6">
      <c r="A284" s="3"/>
      <c r="B284" s="3"/>
      <c r="C284" s="4"/>
      <c r="D284" s="3"/>
      <c r="E284" s="6" t="e">
        <f>VLOOKUP(C284,'Heating Factors'!A:G,7,FALSE)*D284</f>
        <v>#N/A</v>
      </c>
      <c r="F284" s="6" t="e">
        <f t="shared" si="4"/>
        <v>#N/A</v>
      </c>
    </row>
    <row r="285" spans="1:6">
      <c r="A285" s="3"/>
      <c r="B285" s="3"/>
      <c r="C285" s="4"/>
      <c r="D285" s="3"/>
      <c r="E285" s="6" t="e">
        <f>VLOOKUP(C285,'Heating Factors'!A:G,7,FALSE)*D285</f>
        <v>#N/A</v>
      </c>
      <c r="F285" s="6" t="e">
        <f t="shared" si="4"/>
        <v>#N/A</v>
      </c>
    </row>
    <row r="286" spans="1:6">
      <c r="A286" s="3"/>
      <c r="B286" s="3"/>
      <c r="C286" s="4"/>
      <c r="D286" s="3"/>
      <c r="E286" s="6" t="e">
        <f>VLOOKUP(C286,'Heating Factors'!A:G,7,FALSE)*D286</f>
        <v>#N/A</v>
      </c>
      <c r="F286" s="6" t="e">
        <f t="shared" si="4"/>
        <v>#N/A</v>
      </c>
    </row>
    <row r="287" spans="1:6">
      <c r="A287" s="3"/>
      <c r="B287" s="3"/>
      <c r="C287" s="4"/>
      <c r="D287" s="3"/>
      <c r="E287" s="6" t="e">
        <f>VLOOKUP(C287,'Heating Factors'!A:G,7,FALSE)*D287</f>
        <v>#N/A</v>
      </c>
      <c r="F287" s="6" t="e">
        <f t="shared" si="4"/>
        <v>#N/A</v>
      </c>
    </row>
    <row r="288" spans="1:6">
      <c r="A288" s="3"/>
      <c r="B288" s="3"/>
      <c r="C288" s="4"/>
      <c r="D288" s="3"/>
      <c r="E288" s="6" t="e">
        <f>VLOOKUP(C288,'Heating Factors'!A:G,7,FALSE)*D288</f>
        <v>#N/A</v>
      </c>
      <c r="F288" s="6" t="e">
        <f t="shared" si="4"/>
        <v>#N/A</v>
      </c>
    </row>
    <row r="289" spans="1:6">
      <c r="A289" s="3"/>
      <c r="B289" s="3"/>
      <c r="C289" s="4"/>
      <c r="D289" s="3"/>
      <c r="E289" s="6" t="e">
        <f>VLOOKUP(C289,'Heating Factors'!A:G,7,FALSE)*D289</f>
        <v>#N/A</v>
      </c>
      <c r="F289" s="6" t="e">
        <f t="shared" si="4"/>
        <v>#N/A</v>
      </c>
    </row>
    <row r="290" spans="1:6">
      <c r="A290" s="3"/>
      <c r="B290" s="3"/>
      <c r="C290" s="4"/>
      <c r="D290" s="3"/>
      <c r="E290" s="6" t="e">
        <f>VLOOKUP(C290,'Heating Factors'!A:G,7,FALSE)*D290</f>
        <v>#N/A</v>
      </c>
      <c r="F290" s="6" t="e">
        <f t="shared" si="4"/>
        <v>#N/A</v>
      </c>
    </row>
    <row r="291" spans="1:6">
      <c r="A291" s="3"/>
      <c r="B291" s="3"/>
      <c r="C291" s="4"/>
      <c r="D291" s="3"/>
      <c r="E291" s="6" t="e">
        <f>VLOOKUP(C291,'Heating Factors'!A:G,7,FALSE)*D291</f>
        <v>#N/A</v>
      </c>
      <c r="F291" s="6" t="e">
        <f t="shared" si="4"/>
        <v>#N/A</v>
      </c>
    </row>
    <row r="292" spans="1:6">
      <c r="A292" s="3"/>
      <c r="B292" s="3"/>
      <c r="C292" s="4"/>
      <c r="D292" s="3"/>
      <c r="E292" s="6" t="e">
        <f>VLOOKUP(C292,'Heating Factors'!A:G,7,FALSE)*D292</f>
        <v>#N/A</v>
      </c>
      <c r="F292" s="6" t="e">
        <f t="shared" si="4"/>
        <v>#N/A</v>
      </c>
    </row>
    <row r="293" spans="1:6">
      <c r="A293" s="3"/>
      <c r="B293" s="3"/>
      <c r="C293" s="4"/>
      <c r="D293" s="3"/>
      <c r="E293" s="6" t="e">
        <f>VLOOKUP(C293,'Heating Factors'!A:G,7,FALSE)*D293</f>
        <v>#N/A</v>
      </c>
      <c r="F293" s="6" t="e">
        <f t="shared" si="4"/>
        <v>#N/A</v>
      </c>
    </row>
    <row r="294" spans="1:6">
      <c r="A294" s="3"/>
      <c r="B294" s="3"/>
      <c r="C294" s="4"/>
      <c r="D294" s="3"/>
      <c r="E294" s="6" t="e">
        <f>VLOOKUP(C294,'Heating Factors'!A:G,7,FALSE)*D294</f>
        <v>#N/A</v>
      </c>
      <c r="F294" s="6" t="e">
        <f t="shared" si="4"/>
        <v>#N/A</v>
      </c>
    </row>
    <row r="295" spans="1:6">
      <c r="A295" s="3"/>
      <c r="B295" s="3"/>
      <c r="C295" s="4"/>
      <c r="D295" s="3"/>
      <c r="E295" s="6" t="e">
        <f>VLOOKUP(C295,'Heating Factors'!A:G,7,FALSE)*D295</f>
        <v>#N/A</v>
      </c>
      <c r="F295" s="6" t="e">
        <f t="shared" si="4"/>
        <v>#N/A</v>
      </c>
    </row>
    <row r="296" spans="1:6">
      <c r="A296" s="3"/>
      <c r="B296" s="3"/>
      <c r="C296" s="4"/>
      <c r="D296" s="3"/>
      <c r="E296" s="6" t="e">
        <f>VLOOKUP(C296,'Heating Factors'!A:G,7,FALSE)*D296</f>
        <v>#N/A</v>
      </c>
      <c r="F296" s="6" t="e">
        <f t="shared" si="4"/>
        <v>#N/A</v>
      </c>
    </row>
    <row r="297" spans="1:6">
      <c r="A297" s="3"/>
      <c r="B297" s="3"/>
      <c r="C297" s="4"/>
      <c r="D297" s="3"/>
      <c r="E297" s="6" t="e">
        <f>VLOOKUP(C297,'Heating Factors'!A:G,7,FALSE)*D297</f>
        <v>#N/A</v>
      </c>
      <c r="F297" s="6" t="e">
        <f t="shared" si="4"/>
        <v>#N/A</v>
      </c>
    </row>
    <row r="298" spans="1:6">
      <c r="A298" s="3"/>
      <c r="B298" s="3"/>
      <c r="C298" s="4"/>
      <c r="D298" s="3"/>
      <c r="E298" s="6" t="e">
        <f>VLOOKUP(C298,'Heating Factors'!A:G,7,FALSE)*D298</f>
        <v>#N/A</v>
      </c>
      <c r="F298" s="6" t="e">
        <f t="shared" si="4"/>
        <v>#N/A</v>
      </c>
    </row>
    <row r="299" spans="1:6">
      <c r="A299" s="3"/>
      <c r="B299" s="3"/>
      <c r="C299" s="4"/>
      <c r="D299" s="3"/>
      <c r="E299" s="6" t="e">
        <f>VLOOKUP(C299,'Heating Factors'!A:G,7,FALSE)*D299</f>
        <v>#N/A</v>
      </c>
      <c r="F299" s="6" t="e">
        <f t="shared" si="4"/>
        <v>#N/A</v>
      </c>
    </row>
    <row r="300" spans="1:6">
      <c r="A300" s="3"/>
      <c r="B300" s="3"/>
      <c r="C300" s="4"/>
      <c r="D300" s="3"/>
      <c r="E300" s="6" t="e">
        <f>VLOOKUP(C300,'Heating Factors'!A:G,7,FALSE)*D300</f>
        <v>#N/A</v>
      </c>
      <c r="F300" s="6" t="e">
        <f t="shared" si="4"/>
        <v>#N/A</v>
      </c>
    </row>
    <row r="301" spans="1:6">
      <c r="A301" s="3"/>
      <c r="B301" s="3"/>
      <c r="C301" s="4"/>
      <c r="D301" s="3"/>
      <c r="E301" s="6" t="e">
        <f>VLOOKUP(C301,'Heating Factors'!A:G,7,FALSE)*D301</f>
        <v>#N/A</v>
      </c>
      <c r="F301" s="6" t="e">
        <f t="shared" si="4"/>
        <v>#N/A</v>
      </c>
    </row>
    <row r="302" spans="1:6">
      <c r="A302" s="3"/>
      <c r="B302" s="3"/>
      <c r="C302" s="4"/>
      <c r="D302" s="3"/>
      <c r="E302" s="6" t="e">
        <f>VLOOKUP(C302,'Heating Factors'!A:G,7,FALSE)*D302</f>
        <v>#N/A</v>
      </c>
      <c r="F302" s="6" t="e">
        <f t="shared" si="4"/>
        <v>#N/A</v>
      </c>
    </row>
    <row r="303" spans="1:6">
      <c r="A303" s="3"/>
      <c r="B303" s="3"/>
      <c r="C303" s="4"/>
      <c r="D303" s="3"/>
      <c r="E303" s="6" t="e">
        <f>VLOOKUP(C303,'Heating Factors'!A:G,7,FALSE)*D303</f>
        <v>#N/A</v>
      </c>
      <c r="F303" s="6" t="e">
        <f t="shared" si="4"/>
        <v>#N/A</v>
      </c>
    </row>
    <row r="304" spans="1:6">
      <c r="A304" s="3"/>
      <c r="B304" s="3"/>
      <c r="C304" s="4"/>
      <c r="D304" s="3"/>
      <c r="E304" s="6" t="e">
        <f>VLOOKUP(C304,'Heating Factors'!A:G,7,FALSE)*D304</f>
        <v>#N/A</v>
      </c>
      <c r="F304" s="6" t="e">
        <f t="shared" si="4"/>
        <v>#N/A</v>
      </c>
    </row>
    <row r="305" spans="1:6">
      <c r="A305" s="3"/>
      <c r="B305" s="3"/>
      <c r="C305" s="4"/>
      <c r="D305" s="3"/>
      <c r="E305" s="6" t="e">
        <f>VLOOKUP(C305,'Heating Factors'!A:G,7,FALSE)*D305</f>
        <v>#N/A</v>
      </c>
      <c r="F305" s="6" t="e">
        <f t="shared" si="4"/>
        <v>#N/A</v>
      </c>
    </row>
    <row r="306" spans="1:6">
      <c r="A306" s="3"/>
      <c r="B306" s="3"/>
      <c r="C306" s="4"/>
      <c r="D306" s="3"/>
      <c r="E306" s="6" t="e">
        <f>VLOOKUP(C306,'Heating Factors'!A:G,7,FALSE)*D306</f>
        <v>#N/A</v>
      </c>
      <c r="F306" s="6" t="e">
        <f t="shared" si="4"/>
        <v>#N/A</v>
      </c>
    </row>
    <row r="307" spans="1:6">
      <c r="A307" s="3"/>
      <c r="B307" s="3"/>
      <c r="C307" s="4"/>
      <c r="D307" s="3"/>
      <c r="E307" s="6" t="e">
        <f>VLOOKUP(C307,'Heating Factors'!A:G,7,FALSE)*D307</f>
        <v>#N/A</v>
      </c>
      <c r="F307" s="6" t="e">
        <f t="shared" si="4"/>
        <v>#N/A</v>
      </c>
    </row>
    <row r="308" spans="1:6">
      <c r="A308" s="3"/>
      <c r="B308" s="3"/>
      <c r="C308" s="4"/>
      <c r="D308" s="3"/>
      <c r="E308" s="6" t="e">
        <f>VLOOKUP(C308,'Heating Factors'!A:G,7,FALSE)*D308</f>
        <v>#N/A</v>
      </c>
      <c r="F308" s="6" t="e">
        <f t="shared" si="4"/>
        <v>#N/A</v>
      </c>
    </row>
    <row r="309" spans="1:6">
      <c r="A309" s="3"/>
      <c r="B309" s="3"/>
      <c r="C309" s="4"/>
      <c r="D309" s="3"/>
      <c r="E309" s="6" t="e">
        <f>VLOOKUP(C309,'Heating Factors'!A:G,7,FALSE)*D309</f>
        <v>#N/A</v>
      </c>
      <c r="F309" s="6" t="e">
        <f t="shared" si="4"/>
        <v>#N/A</v>
      </c>
    </row>
    <row r="310" spans="1:6">
      <c r="A310" s="3"/>
      <c r="B310" s="3"/>
      <c r="C310" s="4"/>
      <c r="D310" s="3"/>
      <c r="E310" s="6" t="e">
        <f>VLOOKUP(C310,'Heating Factors'!A:G,7,FALSE)*D310</f>
        <v>#N/A</v>
      </c>
      <c r="F310" s="6" t="e">
        <f t="shared" si="4"/>
        <v>#N/A</v>
      </c>
    </row>
    <row r="311" spans="1:6">
      <c r="A311" s="3"/>
      <c r="B311" s="3"/>
      <c r="C311" s="4"/>
      <c r="D311" s="3"/>
      <c r="E311" s="6" t="e">
        <f>VLOOKUP(C311,'Heating Factors'!A:G,7,FALSE)*D311</f>
        <v>#N/A</v>
      </c>
      <c r="F311" s="6" t="e">
        <f t="shared" si="4"/>
        <v>#N/A</v>
      </c>
    </row>
    <row r="312" spans="1:6">
      <c r="A312" s="3"/>
      <c r="B312" s="3"/>
      <c r="C312" s="4"/>
      <c r="D312" s="3"/>
      <c r="E312" s="6" t="e">
        <f>VLOOKUP(C312,'Heating Factors'!A:G,7,FALSE)*D312</f>
        <v>#N/A</v>
      </c>
      <c r="F312" s="6" t="e">
        <f t="shared" si="4"/>
        <v>#N/A</v>
      </c>
    </row>
    <row r="313" spans="1:6">
      <c r="A313" s="3"/>
      <c r="B313" s="3"/>
      <c r="C313" s="4"/>
      <c r="D313" s="3"/>
      <c r="E313" s="6" t="e">
        <f>VLOOKUP(C313,'Heating Factors'!A:G,7,FALSE)*D313</f>
        <v>#N/A</v>
      </c>
      <c r="F313" s="6" t="e">
        <f t="shared" si="4"/>
        <v>#N/A</v>
      </c>
    </row>
    <row r="314" spans="1:6">
      <c r="A314" s="3"/>
      <c r="B314" s="3"/>
      <c r="C314" s="4"/>
      <c r="D314" s="3"/>
      <c r="E314" s="6" t="e">
        <f>VLOOKUP(C314,'Heating Factors'!A:G,7,FALSE)*D314</f>
        <v>#N/A</v>
      </c>
      <c r="F314" s="6" t="e">
        <f t="shared" si="4"/>
        <v>#N/A</v>
      </c>
    </row>
    <row r="315" spans="1:6">
      <c r="A315" s="3"/>
      <c r="B315" s="3"/>
      <c r="C315" s="4"/>
      <c r="D315" s="3"/>
      <c r="E315" s="6" t="e">
        <f>VLOOKUP(C315,'Heating Factors'!A:G,7,FALSE)*D315</f>
        <v>#N/A</v>
      </c>
      <c r="F315" s="6" t="e">
        <f t="shared" si="4"/>
        <v>#N/A</v>
      </c>
    </row>
    <row r="316" spans="1:6">
      <c r="A316" s="3"/>
      <c r="B316" s="3"/>
      <c r="C316" s="4"/>
      <c r="D316" s="3"/>
      <c r="E316" s="6" t="e">
        <f>VLOOKUP(C316,'Heating Factors'!A:G,7,FALSE)*D316</f>
        <v>#N/A</v>
      </c>
      <c r="F316" s="6" t="e">
        <f t="shared" si="4"/>
        <v>#N/A</v>
      </c>
    </row>
    <row r="317" spans="1:6">
      <c r="A317" s="3"/>
      <c r="B317" s="3"/>
      <c r="C317" s="4"/>
      <c r="D317" s="3"/>
      <c r="E317" s="6" t="e">
        <f>VLOOKUP(C317,'Heating Factors'!A:G,7,FALSE)*D317</f>
        <v>#N/A</v>
      </c>
      <c r="F317" s="6" t="e">
        <f t="shared" si="4"/>
        <v>#N/A</v>
      </c>
    </row>
    <row r="318" spans="1:6">
      <c r="A318" s="3"/>
      <c r="B318" s="3"/>
      <c r="C318" s="4"/>
      <c r="D318" s="3"/>
      <c r="E318" s="6" t="e">
        <f>VLOOKUP(C318,'Heating Factors'!A:G,7,FALSE)*D318</f>
        <v>#N/A</v>
      </c>
      <c r="F318" s="6" t="e">
        <f t="shared" si="4"/>
        <v>#N/A</v>
      </c>
    </row>
    <row r="319" spans="1:6">
      <c r="A319" s="3"/>
      <c r="B319" s="3"/>
      <c r="C319" s="4"/>
      <c r="D319" s="3"/>
      <c r="E319" s="6" t="e">
        <f>VLOOKUP(C319,'Heating Factors'!A:G,7,FALSE)*D319</f>
        <v>#N/A</v>
      </c>
      <c r="F319" s="6" t="e">
        <f t="shared" si="4"/>
        <v>#N/A</v>
      </c>
    </row>
    <row r="320" spans="1:6">
      <c r="A320" s="3"/>
      <c r="B320" s="3"/>
      <c r="C320" s="4"/>
      <c r="D320" s="3"/>
      <c r="E320" s="6" t="e">
        <f>VLOOKUP(C320,'Heating Factors'!A:G,7,FALSE)*D320</f>
        <v>#N/A</v>
      </c>
      <c r="F320" s="6" t="e">
        <f t="shared" si="4"/>
        <v>#N/A</v>
      </c>
    </row>
    <row r="321" spans="1:6">
      <c r="A321" s="3"/>
      <c r="B321" s="3"/>
      <c r="C321" s="4"/>
      <c r="D321" s="3"/>
      <c r="E321" s="6" t="e">
        <f>VLOOKUP(C321,'Heating Factors'!A:G,7,FALSE)*D321</f>
        <v>#N/A</v>
      </c>
      <c r="F321" s="6" t="e">
        <f t="shared" si="4"/>
        <v>#N/A</v>
      </c>
    </row>
    <row r="322" spans="1:6">
      <c r="A322" s="3"/>
      <c r="B322" s="3"/>
      <c r="C322" s="4"/>
      <c r="D322" s="3"/>
      <c r="E322" s="6" t="e">
        <f>VLOOKUP(C322,'Heating Factors'!A:G,7,FALSE)*D322</f>
        <v>#N/A</v>
      </c>
      <c r="F322" s="6" t="e">
        <f t="shared" si="4"/>
        <v>#N/A</v>
      </c>
    </row>
    <row r="323" spans="1:6">
      <c r="A323" s="3"/>
      <c r="B323" s="3"/>
      <c r="C323" s="4"/>
      <c r="D323" s="3"/>
      <c r="E323" s="6" t="e">
        <f>VLOOKUP(C323,'Heating Factors'!A:G,7,FALSE)*D323</f>
        <v>#N/A</v>
      </c>
      <c r="F323" s="6" t="e">
        <f t="shared" ref="F323:F386" si="5">E323/1000</f>
        <v>#N/A</v>
      </c>
    </row>
    <row r="324" spans="1:6">
      <c r="A324" s="3"/>
      <c r="B324" s="3"/>
      <c r="C324" s="4"/>
      <c r="D324" s="3"/>
      <c r="E324" s="6" t="e">
        <f>VLOOKUP(C324,'Heating Factors'!A:G,7,FALSE)*D324</f>
        <v>#N/A</v>
      </c>
      <c r="F324" s="6" t="e">
        <f t="shared" si="5"/>
        <v>#N/A</v>
      </c>
    </row>
    <row r="325" spans="1:6">
      <c r="A325" s="3"/>
      <c r="B325" s="3"/>
      <c r="C325" s="4"/>
      <c r="D325" s="3"/>
      <c r="E325" s="6" t="e">
        <f>VLOOKUP(C325,'Heating Factors'!A:G,7,FALSE)*D325</f>
        <v>#N/A</v>
      </c>
      <c r="F325" s="6" t="e">
        <f t="shared" si="5"/>
        <v>#N/A</v>
      </c>
    </row>
    <row r="326" spans="1:6">
      <c r="A326" s="3"/>
      <c r="B326" s="3"/>
      <c r="C326" s="4"/>
      <c r="D326" s="3"/>
      <c r="E326" s="6" t="e">
        <f>VLOOKUP(C326,'Heating Factors'!A:G,7,FALSE)*D326</f>
        <v>#N/A</v>
      </c>
      <c r="F326" s="6" t="e">
        <f t="shared" si="5"/>
        <v>#N/A</v>
      </c>
    </row>
    <row r="327" spans="1:6">
      <c r="A327" s="3"/>
      <c r="B327" s="3"/>
      <c r="C327" s="4"/>
      <c r="D327" s="3"/>
      <c r="E327" s="6" t="e">
        <f>VLOOKUP(C327,'Heating Factors'!A:G,7,FALSE)*D327</f>
        <v>#N/A</v>
      </c>
      <c r="F327" s="6" t="e">
        <f t="shared" si="5"/>
        <v>#N/A</v>
      </c>
    </row>
    <row r="328" spans="1:6">
      <c r="A328" s="3"/>
      <c r="B328" s="3"/>
      <c r="C328" s="4"/>
      <c r="D328" s="3"/>
      <c r="E328" s="6" t="e">
        <f>VLOOKUP(C328,'Heating Factors'!A:G,7,FALSE)*D328</f>
        <v>#N/A</v>
      </c>
      <c r="F328" s="6" t="e">
        <f t="shared" si="5"/>
        <v>#N/A</v>
      </c>
    </row>
    <row r="329" spans="1:6">
      <c r="A329" s="3"/>
      <c r="B329" s="3"/>
      <c r="C329" s="4"/>
      <c r="D329" s="3"/>
      <c r="E329" s="6" t="e">
        <f>VLOOKUP(C329,'Heating Factors'!A:G,7,FALSE)*D329</f>
        <v>#N/A</v>
      </c>
      <c r="F329" s="6" t="e">
        <f t="shared" si="5"/>
        <v>#N/A</v>
      </c>
    </row>
    <row r="330" spans="1:6">
      <c r="A330" s="3"/>
      <c r="B330" s="3"/>
      <c r="C330" s="4"/>
      <c r="D330" s="3"/>
      <c r="E330" s="6" t="e">
        <f>VLOOKUP(C330,'Heating Factors'!A:G,7,FALSE)*D330</f>
        <v>#N/A</v>
      </c>
      <c r="F330" s="6" t="e">
        <f t="shared" si="5"/>
        <v>#N/A</v>
      </c>
    </row>
    <row r="331" spans="1:6">
      <c r="A331" s="3"/>
      <c r="B331" s="3"/>
      <c r="C331" s="4"/>
      <c r="D331" s="3"/>
      <c r="E331" s="6" t="e">
        <f>VLOOKUP(C331,'Heating Factors'!A:G,7,FALSE)*D331</f>
        <v>#N/A</v>
      </c>
      <c r="F331" s="6" t="e">
        <f t="shared" si="5"/>
        <v>#N/A</v>
      </c>
    </row>
    <row r="332" spans="1:6">
      <c r="A332" s="3"/>
      <c r="B332" s="3"/>
      <c r="C332" s="4"/>
      <c r="D332" s="3"/>
      <c r="E332" s="6" t="e">
        <f>VLOOKUP(C332,'Heating Factors'!A:G,7,FALSE)*D332</f>
        <v>#N/A</v>
      </c>
      <c r="F332" s="6" t="e">
        <f t="shared" si="5"/>
        <v>#N/A</v>
      </c>
    </row>
    <row r="333" spans="1:6">
      <c r="A333" s="3"/>
      <c r="B333" s="3"/>
      <c r="C333" s="4"/>
      <c r="D333" s="3"/>
      <c r="E333" s="6" t="e">
        <f>VLOOKUP(C333,'Heating Factors'!A:G,7,FALSE)*D333</f>
        <v>#N/A</v>
      </c>
      <c r="F333" s="6" t="e">
        <f t="shared" si="5"/>
        <v>#N/A</v>
      </c>
    </row>
    <row r="334" spans="1:6">
      <c r="A334" s="3"/>
      <c r="B334" s="3"/>
      <c r="C334" s="4"/>
      <c r="D334" s="3"/>
      <c r="E334" s="6" t="e">
        <f>VLOOKUP(C334,'Heating Factors'!A:G,7,FALSE)*D334</f>
        <v>#N/A</v>
      </c>
      <c r="F334" s="6" t="e">
        <f t="shared" si="5"/>
        <v>#N/A</v>
      </c>
    </row>
    <row r="335" spans="1:6">
      <c r="A335" s="3"/>
      <c r="B335" s="3"/>
      <c r="C335" s="4"/>
      <c r="D335" s="3"/>
      <c r="E335" s="6" t="e">
        <f>VLOOKUP(C335,'Heating Factors'!A:G,7,FALSE)*D335</f>
        <v>#N/A</v>
      </c>
      <c r="F335" s="6" t="e">
        <f t="shared" si="5"/>
        <v>#N/A</v>
      </c>
    </row>
    <row r="336" spans="1:6">
      <c r="A336" s="3"/>
      <c r="B336" s="3"/>
      <c r="C336" s="4"/>
      <c r="D336" s="3"/>
      <c r="E336" s="6" t="e">
        <f>VLOOKUP(C336,'Heating Factors'!A:G,7,FALSE)*D336</f>
        <v>#N/A</v>
      </c>
      <c r="F336" s="6" t="e">
        <f t="shared" si="5"/>
        <v>#N/A</v>
      </c>
    </row>
    <row r="337" spans="1:6">
      <c r="A337" s="3"/>
      <c r="B337" s="3"/>
      <c r="C337" s="4"/>
      <c r="D337" s="3"/>
      <c r="E337" s="6" t="e">
        <f>VLOOKUP(C337,'Heating Factors'!A:G,7,FALSE)*D337</f>
        <v>#N/A</v>
      </c>
      <c r="F337" s="6" t="e">
        <f t="shared" si="5"/>
        <v>#N/A</v>
      </c>
    </row>
    <row r="338" spans="1:6">
      <c r="A338" s="3"/>
      <c r="B338" s="3"/>
      <c r="C338" s="4"/>
      <c r="D338" s="3"/>
      <c r="E338" s="6" t="e">
        <f>VLOOKUP(C338,'Heating Factors'!A:G,7,FALSE)*D338</f>
        <v>#N/A</v>
      </c>
      <c r="F338" s="6" t="e">
        <f t="shared" si="5"/>
        <v>#N/A</v>
      </c>
    </row>
    <row r="339" spans="1:6">
      <c r="A339" s="3"/>
      <c r="B339" s="3"/>
      <c r="C339" s="4"/>
      <c r="D339" s="3"/>
      <c r="E339" s="6" t="e">
        <f>VLOOKUP(C339,'Heating Factors'!A:G,7,FALSE)*D339</f>
        <v>#N/A</v>
      </c>
      <c r="F339" s="6" t="e">
        <f t="shared" si="5"/>
        <v>#N/A</v>
      </c>
    </row>
    <row r="340" spans="1:6">
      <c r="A340" s="3"/>
      <c r="B340" s="3"/>
      <c r="C340" s="4"/>
      <c r="D340" s="3"/>
      <c r="E340" s="6" t="e">
        <f>VLOOKUP(C340,'Heating Factors'!A:G,7,FALSE)*D340</f>
        <v>#N/A</v>
      </c>
      <c r="F340" s="6" t="e">
        <f t="shared" si="5"/>
        <v>#N/A</v>
      </c>
    </row>
    <row r="341" spans="1:6">
      <c r="A341" s="3"/>
      <c r="B341" s="3"/>
      <c r="C341" s="4"/>
      <c r="D341" s="3"/>
      <c r="E341" s="6" t="e">
        <f>VLOOKUP(C341,'Heating Factors'!A:G,7,FALSE)*D341</f>
        <v>#N/A</v>
      </c>
      <c r="F341" s="6" t="e">
        <f t="shared" si="5"/>
        <v>#N/A</v>
      </c>
    </row>
    <row r="342" spans="1:6">
      <c r="A342" s="3"/>
      <c r="B342" s="3"/>
      <c r="C342" s="4"/>
      <c r="D342" s="3"/>
      <c r="E342" s="6" t="e">
        <f>VLOOKUP(C342,'Heating Factors'!A:G,7,FALSE)*D342</f>
        <v>#N/A</v>
      </c>
      <c r="F342" s="6" t="e">
        <f t="shared" si="5"/>
        <v>#N/A</v>
      </c>
    </row>
    <row r="343" spans="1:6">
      <c r="A343" s="3"/>
      <c r="B343" s="3"/>
      <c r="C343" s="4"/>
      <c r="D343" s="3"/>
      <c r="E343" s="6" t="e">
        <f>VLOOKUP(C343,'Heating Factors'!A:G,7,FALSE)*D343</f>
        <v>#N/A</v>
      </c>
      <c r="F343" s="6" t="e">
        <f t="shared" si="5"/>
        <v>#N/A</v>
      </c>
    </row>
    <row r="344" spans="1:6">
      <c r="A344" s="3"/>
      <c r="B344" s="3"/>
      <c r="C344" s="4"/>
      <c r="D344" s="3"/>
      <c r="E344" s="6" t="e">
        <f>VLOOKUP(C344,'Heating Factors'!A:G,7,FALSE)*D344</f>
        <v>#N/A</v>
      </c>
      <c r="F344" s="6" t="e">
        <f t="shared" si="5"/>
        <v>#N/A</v>
      </c>
    </row>
    <row r="345" spans="1:6">
      <c r="A345" s="3"/>
      <c r="B345" s="3"/>
      <c r="C345" s="4"/>
      <c r="D345" s="3"/>
      <c r="E345" s="6" t="e">
        <f>VLOOKUP(C345,'Heating Factors'!A:G,7,FALSE)*D345</f>
        <v>#N/A</v>
      </c>
      <c r="F345" s="6" t="e">
        <f t="shared" si="5"/>
        <v>#N/A</v>
      </c>
    </row>
    <row r="346" spans="1:6">
      <c r="A346" s="3"/>
      <c r="B346" s="3"/>
      <c r="C346" s="4"/>
      <c r="D346" s="3"/>
      <c r="E346" s="6" t="e">
        <f>VLOOKUP(C346,'Heating Factors'!A:G,7,FALSE)*D346</f>
        <v>#N/A</v>
      </c>
      <c r="F346" s="6" t="e">
        <f t="shared" si="5"/>
        <v>#N/A</v>
      </c>
    </row>
    <row r="347" spans="1:6">
      <c r="A347" s="3"/>
      <c r="B347" s="3"/>
      <c r="C347" s="4"/>
      <c r="D347" s="3"/>
      <c r="E347" s="6" t="e">
        <f>VLOOKUP(C347,'Heating Factors'!A:G,7,FALSE)*D347</f>
        <v>#N/A</v>
      </c>
      <c r="F347" s="6" t="e">
        <f t="shared" si="5"/>
        <v>#N/A</v>
      </c>
    </row>
    <row r="348" spans="1:6">
      <c r="A348" s="3"/>
      <c r="B348" s="3"/>
      <c r="C348" s="4"/>
      <c r="D348" s="3"/>
      <c r="E348" s="6" t="e">
        <f>VLOOKUP(C348,'Heating Factors'!A:G,7,FALSE)*D348</f>
        <v>#N/A</v>
      </c>
      <c r="F348" s="6" t="e">
        <f t="shared" si="5"/>
        <v>#N/A</v>
      </c>
    </row>
    <row r="349" spans="1:6">
      <c r="A349" s="3"/>
      <c r="B349" s="3"/>
      <c r="C349" s="4"/>
      <c r="D349" s="3"/>
      <c r="E349" s="6" t="e">
        <f>VLOOKUP(C349,'Heating Factors'!A:G,7,FALSE)*D349</f>
        <v>#N/A</v>
      </c>
      <c r="F349" s="6" t="e">
        <f t="shared" si="5"/>
        <v>#N/A</v>
      </c>
    </row>
    <row r="350" spans="1:6">
      <c r="A350" s="3"/>
      <c r="B350" s="3"/>
      <c r="C350" s="4"/>
      <c r="D350" s="3"/>
      <c r="E350" s="6" t="e">
        <f>VLOOKUP(C350,'Heating Factors'!A:G,7,FALSE)*D350</f>
        <v>#N/A</v>
      </c>
      <c r="F350" s="6" t="e">
        <f t="shared" si="5"/>
        <v>#N/A</v>
      </c>
    </row>
    <row r="351" spans="1:6">
      <c r="A351" s="3"/>
      <c r="B351" s="3"/>
      <c r="C351" s="4"/>
      <c r="D351" s="3"/>
      <c r="E351" s="6" t="e">
        <f>VLOOKUP(C351,'Heating Factors'!A:G,7,FALSE)*D351</f>
        <v>#N/A</v>
      </c>
      <c r="F351" s="6" t="e">
        <f t="shared" si="5"/>
        <v>#N/A</v>
      </c>
    </row>
    <row r="352" spans="1:6">
      <c r="A352" s="3"/>
      <c r="B352" s="3"/>
      <c r="C352" s="4"/>
      <c r="D352" s="3"/>
      <c r="E352" s="6" t="e">
        <f>VLOOKUP(C352,'Heating Factors'!A:G,7,FALSE)*D352</f>
        <v>#N/A</v>
      </c>
      <c r="F352" s="6" t="e">
        <f t="shared" si="5"/>
        <v>#N/A</v>
      </c>
    </row>
    <row r="353" spans="1:6">
      <c r="A353" s="3"/>
      <c r="B353" s="3"/>
      <c r="C353" s="4"/>
      <c r="D353" s="3"/>
      <c r="E353" s="6" t="e">
        <f>VLOOKUP(C353,'Heating Factors'!A:G,7,FALSE)*D353</f>
        <v>#N/A</v>
      </c>
      <c r="F353" s="6" t="e">
        <f t="shared" si="5"/>
        <v>#N/A</v>
      </c>
    </row>
    <row r="354" spans="1:6">
      <c r="A354" s="3"/>
      <c r="B354" s="3"/>
      <c r="C354" s="4"/>
      <c r="D354" s="3"/>
      <c r="E354" s="6" t="e">
        <f>VLOOKUP(C354,'Heating Factors'!A:G,7,FALSE)*D354</f>
        <v>#N/A</v>
      </c>
      <c r="F354" s="6" t="e">
        <f t="shared" si="5"/>
        <v>#N/A</v>
      </c>
    </row>
    <row r="355" spans="1:6">
      <c r="A355" s="3"/>
      <c r="B355" s="3"/>
      <c r="C355" s="4"/>
      <c r="D355" s="3"/>
      <c r="E355" s="6" t="e">
        <f>VLOOKUP(C355,'Heating Factors'!A:G,7,FALSE)*D355</f>
        <v>#N/A</v>
      </c>
      <c r="F355" s="6" t="e">
        <f t="shared" si="5"/>
        <v>#N/A</v>
      </c>
    </row>
    <row r="356" spans="1:6">
      <c r="A356" s="3"/>
      <c r="B356" s="3"/>
      <c r="C356" s="4"/>
      <c r="D356" s="3"/>
      <c r="E356" s="6" t="e">
        <f>VLOOKUP(C356,'Heating Factors'!A:G,7,FALSE)*D356</f>
        <v>#N/A</v>
      </c>
      <c r="F356" s="6" t="e">
        <f t="shared" si="5"/>
        <v>#N/A</v>
      </c>
    </row>
    <row r="357" spans="1:6">
      <c r="A357" s="3"/>
      <c r="B357" s="3"/>
      <c r="C357" s="4"/>
      <c r="D357" s="3"/>
      <c r="E357" s="6" t="e">
        <f>VLOOKUP(C357,'Heating Factors'!A:G,7,FALSE)*D357</f>
        <v>#N/A</v>
      </c>
      <c r="F357" s="6" t="e">
        <f t="shared" si="5"/>
        <v>#N/A</v>
      </c>
    </row>
    <row r="358" spans="1:6">
      <c r="A358" s="3"/>
      <c r="B358" s="3"/>
      <c r="C358" s="4"/>
      <c r="D358" s="3"/>
      <c r="E358" s="6" t="e">
        <f>VLOOKUP(C358,'Heating Factors'!A:G,7,FALSE)*D358</f>
        <v>#N/A</v>
      </c>
      <c r="F358" s="6" t="e">
        <f t="shared" si="5"/>
        <v>#N/A</v>
      </c>
    </row>
    <row r="359" spans="1:6">
      <c r="A359" s="3"/>
      <c r="B359" s="3"/>
      <c r="C359" s="4"/>
      <c r="D359" s="3"/>
      <c r="E359" s="6" t="e">
        <f>VLOOKUP(C359,'Heating Factors'!A:G,7,FALSE)*D359</f>
        <v>#N/A</v>
      </c>
      <c r="F359" s="6" t="e">
        <f t="shared" si="5"/>
        <v>#N/A</v>
      </c>
    </row>
    <row r="360" spans="1:6">
      <c r="A360" s="3"/>
      <c r="B360" s="3"/>
      <c r="C360" s="4"/>
      <c r="D360" s="3"/>
      <c r="E360" s="6" t="e">
        <f>VLOOKUP(C360,'Heating Factors'!A:G,7,FALSE)*D360</f>
        <v>#N/A</v>
      </c>
      <c r="F360" s="6" t="e">
        <f t="shared" si="5"/>
        <v>#N/A</v>
      </c>
    </row>
    <row r="361" spans="1:6">
      <c r="A361" s="3"/>
      <c r="B361" s="3"/>
      <c r="C361" s="4"/>
      <c r="D361" s="3"/>
      <c r="E361" s="6" t="e">
        <f>VLOOKUP(C361,'Heating Factors'!A:G,7,FALSE)*D361</f>
        <v>#N/A</v>
      </c>
      <c r="F361" s="6" t="e">
        <f t="shared" si="5"/>
        <v>#N/A</v>
      </c>
    </row>
    <row r="362" spans="1:6">
      <c r="A362" s="3"/>
      <c r="B362" s="3"/>
      <c r="C362" s="4"/>
      <c r="D362" s="3"/>
      <c r="E362" s="6" t="e">
        <f>VLOOKUP(C362,'Heating Factors'!A:G,7,FALSE)*D362</f>
        <v>#N/A</v>
      </c>
      <c r="F362" s="6" t="e">
        <f t="shared" si="5"/>
        <v>#N/A</v>
      </c>
    </row>
    <row r="363" spans="1:6">
      <c r="A363" s="3"/>
      <c r="B363" s="3"/>
      <c r="C363" s="4"/>
      <c r="D363" s="3"/>
      <c r="E363" s="6" t="e">
        <f>VLOOKUP(C363,'Heating Factors'!A:G,7,FALSE)*D363</f>
        <v>#N/A</v>
      </c>
      <c r="F363" s="6" t="e">
        <f t="shared" si="5"/>
        <v>#N/A</v>
      </c>
    </row>
    <row r="364" spans="1:6">
      <c r="A364" s="3"/>
      <c r="B364" s="3"/>
      <c r="C364" s="4"/>
      <c r="D364" s="3"/>
      <c r="E364" s="6" t="e">
        <f>VLOOKUP(C364,'Heating Factors'!A:G,7,FALSE)*D364</f>
        <v>#N/A</v>
      </c>
      <c r="F364" s="6" t="e">
        <f t="shared" si="5"/>
        <v>#N/A</v>
      </c>
    </row>
    <row r="365" spans="1:6">
      <c r="A365" s="3"/>
      <c r="B365" s="3"/>
      <c r="C365" s="4"/>
      <c r="D365" s="3"/>
      <c r="E365" s="6" t="e">
        <f>VLOOKUP(C365,'Heating Factors'!A:G,7,FALSE)*D365</f>
        <v>#N/A</v>
      </c>
      <c r="F365" s="6" t="e">
        <f t="shared" si="5"/>
        <v>#N/A</v>
      </c>
    </row>
    <row r="366" spans="1:6">
      <c r="A366" s="3"/>
      <c r="B366" s="3"/>
      <c r="C366" s="4"/>
      <c r="D366" s="3"/>
      <c r="E366" s="6" t="e">
        <f>VLOOKUP(C366,'Heating Factors'!A:G,7,FALSE)*D366</f>
        <v>#N/A</v>
      </c>
      <c r="F366" s="6" t="e">
        <f t="shared" si="5"/>
        <v>#N/A</v>
      </c>
    </row>
    <row r="367" spans="1:6">
      <c r="A367" s="3"/>
      <c r="B367" s="3"/>
      <c r="C367" s="4"/>
      <c r="D367" s="3"/>
      <c r="E367" s="6" t="e">
        <f>VLOOKUP(C367,'Heating Factors'!A:G,7,FALSE)*D367</f>
        <v>#N/A</v>
      </c>
      <c r="F367" s="6" t="e">
        <f t="shared" si="5"/>
        <v>#N/A</v>
      </c>
    </row>
    <row r="368" spans="1:6">
      <c r="A368" s="3"/>
      <c r="B368" s="3"/>
      <c r="C368" s="4"/>
      <c r="D368" s="3"/>
      <c r="E368" s="6" t="e">
        <f>VLOOKUP(C368,'Heating Factors'!A:G,7,FALSE)*D368</f>
        <v>#N/A</v>
      </c>
      <c r="F368" s="6" t="e">
        <f t="shared" si="5"/>
        <v>#N/A</v>
      </c>
    </row>
    <row r="369" spans="1:6">
      <c r="A369" s="3"/>
      <c r="B369" s="3"/>
      <c r="C369" s="4"/>
      <c r="D369" s="3"/>
      <c r="E369" s="6" t="e">
        <f>VLOOKUP(C369,'Heating Factors'!A:G,7,FALSE)*D369</f>
        <v>#N/A</v>
      </c>
      <c r="F369" s="6" t="e">
        <f t="shared" si="5"/>
        <v>#N/A</v>
      </c>
    </row>
    <row r="370" spans="1:6">
      <c r="A370" s="3"/>
      <c r="B370" s="3"/>
      <c r="C370" s="4"/>
      <c r="D370" s="3"/>
      <c r="E370" s="6" t="e">
        <f>VLOOKUP(C370,'Heating Factors'!A:G,7,FALSE)*D370</f>
        <v>#N/A</v>
      </c>
      <c r="F370" s="6" t="e">
        <f t="shared" si="5"/>
        <v>#N/A</v>
      </c>
    </row>
    <row r="371" spans="1:6">
      <c r="A371" s="3"/>
      <c r="B371" s="3"/>
      <c r="C371" s="4"/>
      <c r="D371" s="3"/>
      <c r="E371" s="6" t="e">
        <f>VLOOKUP(C371,'Heating Factors'!A:G,7,FALSE)*D371</f>
        <v>#N/A</v>
      </c>
      <c r="F371" s="6" t="e">
        <f t="shared" si="5"/>
        <v>#N/A</v>
      </c>
    </row>
    <row r="372" spans="1:6">
      <c r="A372" s="3"/>
      <c r="B372" s="3"/>
      <c r="C372" s="4"/>
      <c r="D372" s="3"/>
      <c r="E372" s="6" t="e">
        <f>VLOOKUP(C372,'Heating Factors'!A:G,7,FALSE)*D372</f>
        <v>#N/A</v>
      </c>
      <c r="F372" s="6" t="e">
        <f t="shared" si="5"/>
        <v>#N/A</v>
      </c>
    </row>
    <row r="373" spans="1:6">
      <c r="A373" s="3"/>
      <c r="B373" s="3"/>
      <c r="C373" s="4"/>
      <c r="D373" s="3"/>
      <c r="E373" s="6" t="e">
        <f>VLOOKUP(C373,'Heating Factors'!A:G,7,FALSE)*D373</f>
        <v>#N/A</v>
      </c>
      <c r="F373" s="6" t="e">
        <f t="shared" si="5"/>
        <v>#N/A</v>
      </c>
    </row>
    <row r="374" spans="1:6">
      <c r="A374" s="3"/>
      <c r="B374" s="3"/>
      <c r="C374" s="4"/>
      <c r="D374" s="3"/>
      <c r="E374" s="6" t="e">
        <f>VLOOKUP(C374,'Heating Factors'!A:G,7,FALSE)*D374</f>
        <v>#N/A</v>
      </c>
      <c r="F374" s="6" t="e">
        <f t="shared" si="5"/>
        <v>#N/A</v>
      </c>
    </row>
    <row r="375" spans="1:6">
      <c r="A375" s="3"/>
      <c r="B375" s="3"/>
      <c r="C375" s="4"/>
      <c r="D375" s="3"/>
      <c r="E375" s="6" t="e">
        <f>VLOOKUP(C375,'Heating Factors'!A:G,7,FALSE)*D375</f>
        <v>#N/A</v>
      </c>
      <c r="F375" s="6" t="e">
        <f t="shared" si="5"/>
        <v>#N/A</v>
      </c>
    </row>
    <row r="376" spans="1:6">
      <c r="A376" s="3"/>
      <c r="B376" s="3"/>
      <c r="C376" s="4"/>
      <c r="D376" s="3"/>
      <c r="E376" s="6" t="e">
        <f>VLOOKUP(C376,'Heating Factors'!A:G,7,FALSE)*D376</f>
        <v>#N/A</v>
      </c>
      <c r="F376" s="6" t="e">
        <f t="shared" si="5"/>
        <v>#N/A</v>
      </c>
    </row>
    <row r="377" spans="1:6">
      <c r="A377" s="3"/>
      <c r="B377" s="3"/>
      <c r="C377" s="4"/>
      <c r="D377" s="3"/>
      <c r="E377" s="6" t="e">
        <f>VLOOKUP(C377,'Heating Factors'!A:G,7,FALSE)*D377</f>
        <v>#N/A</v>
      </c>
      <c r="F377" s="6" t="e">
        <f t="shared" si="5"/>
        <v>#N/A</v>
      </c>
    </row>
    <row r="378" spans="1:6">
      <c r="A378" s="3"/>
      <c r="B378" s="3"/>
      <c r="C378" s="4"/>
      <c r="D378" s="3"/>
      <c r="E378" s="6" t="e">
        <f>VLOOKUP(C378,'Heating Factors'!A:G,7,FALSE)*D378</f>
        <v>#N/A</v>
      </c>
      <c r="F378" s="6" t="e">
        <f t="shared" si="5"/>
        <v>#N/A</v>
      </c>
    </row>
    <row r="379" spans="1:6">
      <c r="A379" s="3"/>
      <c r="B379" s="3"/>
      <c r="C379" s="4"/>
      <c r="D379" s="3"/>
      <c r="E379" s="6" t="e">
        <f>VLOOKUP(C379,'Heating Factors'!A:G,7,FALSE)*D379</f>
        <v>#N/A</v>
      </c>
      <c r="F379" s="6" t="e">
        <f t="shared" si="5"/>
        <v>#N/A</v>
      </c>
    </row>
    <row r="380" spans="1:6">
      <c r="A380" s="3"/>
      <c r="B380" s="3"/>
      <c r="C380" s="4"/>
      <c r="D380" s="3"/>
      <c r="E380" s="6" t="e">
        <f>VLOOKUP(C380,'Heating Factors'!A:G,7,FALSE)*D380</f>
        <v>#N/A</v>
      </c>
      <c r="F380" s="6" t="e">
        <f t="shared" si="5"/>
        <v>#N/A</v>
      </c>
    </row>
    <row r="381" spans="1:6">
      <c r="A381" s="3"/>
      <c r="B381" s="3"/>
      <c r="C381" s="4"/>
      <c r="D381" s="3"/>
      <c r="E381" s="6" t="e">
        <f>VLOOKUP(C381,'Heating Factors'!A:G,7,FALSE)*D381</f>
        <v>#N/A</v>
      </c>
      <c r="F381" s="6" t="e">
        <f t="shared" si="5"/>
        <v>#N/A</v>
      </c>
    </row>
    <row r="382" spans="1:6">
      <c r="A382" s="3"/>
      <c r="B382" s="3"/>
      <c r="C382" s="4"/>
      <c r="D382" s="3"/>
      <c r="E382" s="6" t="e">
        <f>VLOOKUP(C382,'Heating Factors'!A:G,7,FALSE)*D382</f>
        <v>#N/A</v>
      </c>
      <c r="F382" s="6" t="e">
        <f t="shared" si="5"/>
        <v>#N/A</v>
      </c>
    </row>
    <row r="383" spans="1:6">
      <c r="A383" s="3"/>
      <c r="B383" s="3"/>
      <c r="C383" s="4"/>
      <c r="D383" s="3"/>
      <c r="E383" s="6" t="e">
        <f>VLOOKUP(C383,'Heating Factors'!A:G,7,FALSE)*D383</f>
        <v>#N/A</v>
      </c>
      <c r="F383" s="6" t="e">
        <f t="shared" si="5"/>
        <v>#N/A</v>
      </c>
    </row>
    <row r="384" spans="1:6">
      <c r="A384" s="3"/>
      <c r="B384" s="3"/>
      <c r="C384" s="4"/>
      <c r="D384" s="3"/>
      <c r="E384" s="6" t="e">
        <f>VLOOKUP(C384,'Heating Factors'!A:G,7,FALSE)*D384</f>
        <v>#N/A</v>
      </c>
      <c r="F384" s="6" t="e">
        <f t="shared" si="5"/>
        <v>#N/A</v>
      </c>
    </row>
    <row r="385" spans="1:6">
      <c r="A385" s="3"/>
      <c r="B385" s="3"/>
      <c r="C385" s="4"/>
      <c r="D385" s="3"/>
      <c r="E385" s="6" t="e">
        <f>VLOOKUP(C385,'Heating Factors'!A:G,7,FALSE)*D385</f>
        <v>#N/A</v>
      </c>
      <c r="F385" s="6" t="e">
        <f t="shared" si="5"/>
        <v>#N/A</v>
      </c>
    </row>
    <row r="386" spans="1:6">
      <c r="A386" s="3"/>
      <c r="B386" s="3"/>
      <c r="C386" s="4"/>
      <c r="D386" s="3"/>
      <c r="E386" s="6" t="e">
        <f>VLOOKUP(C386,'Heating Factors'!A:G,7,FALSE)*D386</f>
        <v>#N/A</v>
      </c>
      <c r="F386" s="6" t="e">
        <f t="shared" si="5"/>
        <v>#N/A</v>
      </c>
    </row>
    <row r="387" spans="1:6">
      <c r="A387" s="3"/>
      <c r="B387" s="3"/>
      <c r="C387" s="4"/>
      <c r="D387" s="3"/>
      <c r="E387" s="6" t="e">
        <f>VLOOKUP(C387,'Heating Factors'!A:G,7,FALSE)*D387</f>
        <v>#N/A</v>
      </c>
      <c r="F387" s="6" t="e">
        <f t="shared" ref="F387:F450" si="6">E387/1000</f>
        <v>#N/A</v>
      </c>
    </row>
    <row r="388" spans="1:6">
      <c r="A388" s="3"/>
      <c r="B388" s="3"/>
      <c r="C388" s="4"/>
      <c r="D388" s="3"/>
      <c r="E388" s="6" t="e">
        <f>VLOOKUP(C388,'Heating Factors'!A:G,7,FALSE)*D388</f>
        <v>#N/A</v>
      </c>
      <c r="F388" s="6" t="e">
        <f t="shared" si="6"/>
        <v>#N/A</v>
      </c>
    </row>
    <row r="389" spans="1:6">
      <c r="A389" s="3"/>
      <c r="B389" s="3"/>
      <c r="C389" s="4"/>
      <c r="D389" s="3"/>
      <c r="E389" s="6" t="e">
        <f>VLOOKUP(C389,'Heating Factors'!A:G,7,FALSE)*D389</f>
        <v>#N/A</v>
      </c>
      <c r="F389" s="6" t="e">
        <f t="shared" si="6"/>
        <v>#N/A</v>
      </c>
    </row>
    <row r="390" spans="1:6">
      <c r="A390" s="3"/>
      <c r="B390" s="3"/>
      <c r="C390" s="4"/>
      <c r="D390" s="3"/>
      <c r="E390" s="6" t="e">
        <f>VLOOKUP(C390,'Heating Factors'!A:G,7,FALSE)*D390</f>
        <v>#N/A</v>
      </c>
      <c r="F390" s="6" t="e">
        <f t="shared" si="6"/>
        <v>#N/A</v>
      </c>
    </row>
    <row r="391" spans="1:6">
      <c r="A391" s="3"/>
      <c r="B391" s="3"/>
      <c r="C391" s="4"/>
      <c r="D391" s="3"/>
      <c r="E391" s="6" t="e">
        <f>VLOOKUP(C391,'Heating Factors'!A:G,7,FALSE)*D391</f>
        <v>#N/A</v>
      </c>
      <c r="F391" s="6" t="e">
        <f t="shared" si="6"/>
        <v>#N/A</v>
      </c>
    </row>
    <row r="392" spans="1:6">
      <c r="A392" s="3"/>
      <c r="B392" s="3"/>
      <c r="C392" s="4"/>
      <c r="D392" s="3"/>
      <c r="E392" s="6" t="e">
        <f>VLOOKUP(C392,'Heating Factors'!A:G,7,FALSE)*D392</f>
        <v>#N/A</v>
      </c>
      <c r="F392" s="6" t="e">
        <f t="shared" si="6"/>
        <v>#N/A</v>
      </c>
    </row>
    <row r="393" spans="1:6">
      <c r="A393" s="3"/>
      <c r="B393" s="3"/>
      <c r="C393" s="4"/>
      <c r="D393" s="3"/>
      <c r="E393" s="6" t="e">
        <f>VLOOKUP(C393,'Heating Factors'!A:G,7,FALSE)*D393</f>
        <v>#N/A</v>
      </c>
      <c r="F393" s="6" t="e">
        <f t="shared" si="6"/>
        <v>#N/A</v>
      </c>
    </row>
    <row r="394" spans="1:6">
      <c r="A394" s="3"/>
      <c r="B394" s="3"/>
      <c r="C394" s="4"/>
      <c r="D394" s="3"/>
      <c r="E394" s="6" t="e">
        <f>VLOOKUP(C394,'Heating Factors'!A:G,7,FALSE)*D394</f>
        <v>#N/A</v>
      </c>
      <c r="F394" s="6" t="e">
        <f t="shared" si="6"/>
        <v>#N/A</v>
      </c>
    </row>
    <row r="395" spans="1:6">
      <c r="A395" s="3"/>
      <c r="B395" s="3"/>
      <c r="C395" s="4"/>
      <c r="D395" s="3"/>
      <c r="E395" s="6" t="e">
        <f>VLOOKUP(C395,'Heating Factors'!A:G,7,FALSE)*D395</f>
        <v>#N/A</v>
      </c>
      <c r="F395" s="6" t="e">
        <f t="shared" si="6"/>
        <v>#N/A</v>
      </c>
    </row>
    <row r="396" spans="1:6">
      <c r="A396" s="3"/>
      <c r="B396" s="3"/>
      <c r="C396" s="4"/>
      <c r="D396" s="3"/>
      <c r="E396" s="6" t="e">
        <f>VLOOKUP(C396,'Heating Factors'!A:G,7,FALSE)*D396</f>
        <v>#N/A</v>
      </c>
      <c r="F396" s="6" t="e">
        <f t="shared" si="6"/>
        <v>#N/A</v>
      </c>
    </row>
    <row r="397" spans="1:6">
      <c r="A397" s="3"/>
      <c r="B397" s="3"/>
      <c r="C397" s="4"/>
      <c r="D397" s="3"/>
      <c r="E397" s="6" t="e">
        <f>VLOOKUP(C397,'Heating Factors'!A:G,7,FALSE)*D397</f>
        <v>#N/A</v>
      </c>
      <c r="F397" s="6" t="e">
        <f t="shared" si="6"/>
        <v>#N/A</v>
      </c>
    </row>
    <row r="398" spans="1:6">
      <c r="A398" s="3"/>
      <c r="B398" s="3"/>
      <c r="C398" s="4"/>
      <c r="D398" s="3"/>
      <c r="E398" s="6" t="e">
        <f>VLOOKUP(C398,'Heating Factors'!A:G,7,FALSE)*D398</f>
        <v>#N/A</v>
      </c>
      <c r="F398" s="6" t="e">
        <f t="shared" si="6"/>
        <v>#N/A</v>
      </c>
    </row>
    <row r="399" spans="1:6">
      <c r="A399" s="3"/>
      <c r="B399" s="3"/>
      <c r="C399" s="4"/>
      <c r="D399" s="3"/>
      <c r="E399" s="6" t="e">
        <f>VLOOKUP(C399,'Heating Factors'!A:G,7,FALSE)*D399</f>
        <v>#N/A</v>
      </c>
      <c r="F399" s="6" t="e">
        <f t="shared" si="6"/>
        <v>#N/A</v>
      </c>
    </row>
    <row r="400" spans="1:6">
      <c r="A400" s="3"/>
      <c r="B400" s="3"/>
      <c r="C400" s="4"/>
      <c r="D400" s="3"/>
      <c r="E400" s="6" t="e">
        <f>VLOOKUP(C400,'Heating Factors'!A:G,7,FALSE)*D400</f>
        <v>#N/A</v>
      </c>
      <c r="F400" s="6" t="e">
        <f t="shared" si="6"/>
        <v>#N/A</v>
      </c>
    </row>
    <row r="401" spans="1:6">
      <c r="A401" s="3"/>
      <c r="B401" s="3"/>
      <c r="C401" s="4"/>
      <c r="D401" s="3"/>
      <c r="E401" s="6" t="e">
        <f>VLOOKUP(C401,'Heating Factors'!A:G,7,FALSE)*D401</f>
        <v>#N/A</v>
      </c>
      <c r="F401" s="6" t="e">
        <f t="shared" si="6"/>
        <v>#N/A</v>
      </c>
    </row>
    <row r="402" spans="1:6">
      <c r="A402" s="3"/>
      <c r="B402" s="3"/>
      <c r="C402" s="4"/>
      <c r="D402" s="3"/>
      <c r="E402" s="6" t="e">
        <f>VLOOKUP(C402,'Heating Factors'!A:G,7,FALSE)*D402</f>
        <v>#N/A</v>
      </c>
      <c r="F402" s="6" t="e">
        <f t="shared" si="6"/>
        <v>#N/A</v>
      </c>
    </row>
    <row r="403" spans="1:6">
      <c r="A403" s="3"/>
      <c r="B403" s="3"/>
      <c r="C403" s="4"/>
      <c r="D403" s="3"/>
      <c r="E403" s="6" t="e">
        <f>VLOOKUP(C403,'Heating Factors'!A:G,7,FALSE)*D403</f>
        <v>#N/A</v>
      </c>
      <c r="F403" s="6" t="e">
        <f t="shared" si="6"/>
        <v>#N/A</v>
      </c>
    </row>
    <row r="404" spans="1:6">
      <c r="A404" s="3"/>
      <c r="B404" s="3"/>
      <c r="C404" s="4"/>
      <c r="D404" s="3"/>
      <c r="E404" s="6" t="e">
        <f>VLOOKUP(C404,'Heating Factors'!A:G,7,FALSE)*D404</f>
        <v>#N/A</v>
      </c>
      <c r="F404" s="6" t="e">
        <f t="shared" si="6"/>
        <v>#N/A</v>
      </c>
    </row>
    <row r="405" spans="1:6">
      <c r="A405" s="3"/>
      <c r="B405" s="3"/>
      <c r="C405" s="4"/>
      <c r="D405" s="3"/>
      <c r="E405" s="6" t="e">
        <f>VLOOKUP(C405,'Heating Factors'!A:G,7,FALSE)*D405</f>
        <v>#N/A</v>
      </c>
      <c r="F405" s="6" t="e">
        <f t="shared" si="6"/>
        <v>#N/A</v>
      </c>
    </row>
    <row r="406" spans="1:6">
      <c r="A406" s="3"/>
      <c r="B406" s="3"/>
      <c r="C406" s="4"/>
      <c r="D406" s="3"/>
      <c r="E406" s="6" t="e">
        <f>VLOOKUP(C406,'Heating Factors'!A:G,7,FALSE)*D406</f>
        <v>#N/A</v>
      </c>
      <c r="F406" s="6" t="e">
        <f t="shared" si="6"/>
        <v>#N/A</v>
      </c>
    </row>
    <row r="407" spans="1:6">
      <c r="A407" s="3"/>
      <c r="B407" s="3"/>
      <c r="C407" s="4"/>
      <c r="D407" s="3"/>
      <c r="E407" s="6" t="e">
        <f>VLOOKUP(C407,'Heating Factors'!A:G,7,FALSE)*D407</f>
        <v>#N/A</v>
      </c>
      <c r="F407" s="6" t="e">
        <f t="shared" si="6"/>
        <v>#N/A</v>
      </c>
    </row>
    <row r="408" spans="1:6">
      <c r="A408" s="3"/>
      <c r="B408" s="3"/>
      <c r="C408" s="4"/>
      <c r="D408" s="3"/>
      <c r="E408" s="6" t="e">
        <f>VLOOKUP(C408,'Heating Factors'!A:G,7,FALSE)*D408</f>
        <v>#N/A</v>
      </c>
      <c r="F408" s="6" t="e">
        <f t="shared" si="6"/>
        <v>#N/A</v>
      </c>
    </row>
    <row r="409" spans="1:6">
      <c r="A409" s="3"/>
      <c r="B409" s="3"/>
      <c r="C409" s="4"/>
      <c r="D409" s="3"/>
      <c r="E409" s="6" t="e">
        <f>VLOOKUP(C409,'Heating Factors'!A:G,7,FALSE)*D409</f>
        <v>#N/A</v>
      </c>
      <c r="F409" s="6" t="e">
        <f t="shared" si="6"/>
        <v>#N/A</v>
      </c>
    </row>
    <row r="410" spans="1:6">
      <c r="A410" s="3"/>
      <c r="B410" s="3"/>
      <c r="C410" s="4"/>
      <c r="D410" s="3"/>
      <c r="E410" s="6" t="e">
        <f>VLOOKUP(C410,'Heating Factors'!A:G,7,FALSE)*D410</f>
        <v>#N/A</v>
      </c>
      <c r="F410" s="6" t="e">
        <f t="shared" si="6"/>
        <v>#N/A</v>
      </c>
    </row>
    <row r="411" spans="1:6">
      <c r="A411" s="3"/>
      <c r="B411" s="3"/>
      <c r="C411" s="4"/>
      <c r="D411" s="3"/>
      <c r="E411" s="6" t="e">
        <f>VLOOKUP(C411,'Heating Factors'!A:G,7,FALSE)*D411</f>
        <v>#N/A</v>
      </c>
      <c r="F411" s="6" t="e">
        <f t="shared" si="6"/>
        <v>#N/A</v>
      </c>
    </row>
    <row r="412" spans="1:6">
      <c r="A412" s="3"/>
      <c r="B412" s="3"/>
      <c r="C412" s="4"/>
      <c r="D412" s="3"/>
      <c r="E412" s="6" t="e">
        <f>VLOOKUP(C412,'Heating Factors'!A:G,7,FALSE)*D412</f>
        <v>#N/A</v>
      </c>
      <c r="F412" s="6" t="e">
        <f t="shared" si="6"/>
        <v>#N/A</v>
      </c>
    </row>
    <row r="413" spans="1:6">
      <c r="A413" s="3"/>
      <c r="B413" s="3"/>
      <c r="C413" s="4"/>
      <c r="D413" s="3"/>
      <c r="E413" s="6" t="e">
        <f>VLOOKUP(C413,'Heating Factors'!A:G,7,FALSE)*D413</f>
        <v>#N/A</v>
      </c>
      <c r="F413" s="6" t="e">
        <f t="shared" si="6"/>
        <v>#N/A</v>
      </c>
    </row>
    <row r="414" spans="1:6">
      <c r="A414" s="3"/>
      <c r="B414" s="3"/>
      <c r="C414" s="4"/>
      <c r="D414" s="3"/>
      <c r="E414" s="6" t="e">
        <f>VLOOKUP(C414,'Heating Factors'!A:G,7,FALSE)*D414</f>
        <v>#N/A</v>
      </c>
      <c r="F414" s="6" t="e">
        <f t="shared" si="6"/>
        <v>#N/A</v>
      </c>
    </row>
    <row r="415" spans="1:6">
      <c r="A415" s="3"/>
      <c r="B415" s="3"/>
      <c r="C415" s="4"/>
      <c r="D415" s="3"/>
      <c r="E415" s="6" t="e">
        <f>VLOOKUP(C415,'Heating Factors'!A:G,7,FALSE)*D415</f>
        <v>#N/A</v>
      </c>
      <c r="F415" s="6" t="e">
        <f t="shared" si="6"/>
        <v>#N/A</v>
      </c>
    </row>
    <row r="416" spans="1:6">
      <c r="A416" s="3"/>
      <c r="B416" s="3"/>
      <c r="C416" s="4"/>
      <c r="D416" s="3"/>
      <c r="E416" s="6" t="e">
        <f>VLOOKUP(C416,'Heating Factors'!A:G,7,FALSE)*D416</f>
        <v>#N/A</v>
      </c>
      <c r="F416" s="6" t="e">
        <f t="shared" si="6"/>
        <v>#N/A</v>
      </c>
    </row>
    <row r="417" spans="1:6">
      <c r="A417" s="3"/>
      <c r="B417" s="3"/>
      <c r="C417" s="4"/>
      <c r="D417" s="3"/>
      <c r="E417" s="6" t="e">
        <f>VLOOKUP(C417,'Heating Factors'!A:G,7,FALSE)*D417</f>
        <v>#N/A</v>
      </c>
      <c r="F417" s="6" t="e">
        <f t="shared" si="6"/>
        <v>#N/A</v>
      </c>
    </row>
    <row r="418" spans="1:6">
      <c r="A418" s="3"/>
      <c r="B418" s="3"/>
      <c r="C418" s="4"/>
      <c r="D418" s="3"/>
      <c r="E418" s="6" t="e">
        <f>VLOOKUP(C418,'Heating Factors'!A:G,7,FALSE)*D418</f>
        <v>#N/A</v>
      </c>
      <c r="F418" s="6" t="e">
        <f t="shared" si="6"/>
        <v>#N/A</v>
      </c>
    </row>
    <row r="419" spans="1:6">
      <c r="A419" s="3"/>
      <c r="B419" s="3"/>
      <c r="C419" s="4"/>
      <c r="D419" s="3"/>
      <c r="E419" s="6" t="e">
        <f>VLOOKUP(C419,'Heating Factors'!A:G,7,FALSE)*D419</f>
        <v>#N/A</v>
      </c>
      <c r="F419" s="6" t="e">
        <f t="shared" si="6"/>
        <v>#N/A</v>
      </c>
    </row>
    <row r="420" spans="1:6">
      <c r="A420" s="3"/>
      <c r="B420" s="3"/>
      <c r="C420" s="4"/>
      <c r="D420" s="3"/>
      <c r="E420" s="6" t="e">
        <f>VLOOKUP(C420,'Heating Factors'!A:G,7,FALSE)*D420</f>
        <v>#N/A</v>
      </c>
      <c r="F420" s="6" t="e">
        <f t="shared" si="6"/>
        <v>#N/A</v>
      </c>
    </row>
    <row r="421" spans="1:6">
      <c r="A421" s="3"/>
      <c r="B421" s="3"/>
      <c r="C421" s="4"/>
      <c r="D421" s="3"/>
      <c r="E421" s="6" t="e">
        <f>VLOOKUP(C421,'Heating Factors'!A:G,7,FALSE)*D421</f>
        <v>#N/A</v>
      </c>
      <c r="F421" s="6" t="e">
        <f t="shared" si="6"/>
        <v>#N/A</v>
      </c>
    </row>
    <row r="422" spans="1:6">
      <c r="A422" s="3"/>
      <c r="B422" s="3"/>
      <c r="C422" s="4"/>
      <c r="D422" s="3"/>
      <c r="E422" s="6" t="e">
        <f>VLOOKUP(C422,'Heating Factors'!A:G,7,FALSE)*D422</f>
        <v>#N/A</v>
      </c>
      <c r="F422" s="6" t="e">
        <f t="shared" si="6"/>
        <v>#N/A</v>
      </c>
    </row>
    <row r="423" spans="1:6">
      <c r="A423" s="3"/>
      <c r="B423" s="3"/>
      <c r="C423" s="4"/>
      <c r="D423" s="3"/>
      <c r="E423" s="6" t="e">
        <f>VLOOKUP(C423,'Heating Factors'!A:G,7,FALSE)*D423</f>
        <v>#N/A</v>
      </c>
      <c r="F423" s="6" t="e">
        <f t="shared" si="6"/>
        <v>#N/A</v>
      </c>
    </row>
    <row r="424" spans="1:6">
      <c r="A424" s="3"/>
      <c r="B424" s="3"/>
      <c r="C424" s="4"/>
      <c r="D424" s="3"/>
      <c r="E424" s="6" t="e">
        <f>VLOOKUP(C424,'Heating Factors'!A:G,7,FALSE)*D424</f>
        <v>#N/A</v>
      </c>
      <c r="F424" s="6" t="e">
        <f t="shared" si="6"/>
        <v>#N/A</v>
      </c>
    </row>
    <row r="425" spans="1:6">
      <c r="A425" s="3"/>
      <c r="B425" s="3"/>
      <c r="C425" s="4"/>
      <c r="D425" s="3"/>
      <c r="E425" s="6" t="e">
        <f>VLOOKUP(C425,'Heating Factors'!A:G,7,FALSE)*D425</f>
        <v>#N/A</v>
      </c>
      <c r="F425" s="6" t="e">
        <f t="shared" si="6"/>
        <v>#N/A</v>
      </c>
    </row>
    <row r="426" spans="1:6">
      <c r="A426" s="3"/>
      <c r="B426" s="3"/>
      <c r="C426" s="4"/>
      <c r="D426" s="3"/>
      <c r="E426" s="6" t="e">
        <f>VLOOKUP(C426,'Heating Factors'!A:G,7,FALSE)*D426</f>
        <v>#N/A</v>
      </c>
      <c r="F426" s="6" t="e">
        <f t="shared" si="6"/>
        <v>#N/A</v>
      </c>
    </row>
    <row r="427" spans="1:6">
      <c r="A427" s="3"/>
      <c r="B427" s="3"/>
      <c r="C427" s="4"/>
      <c r="D427" s="3"/>
      <c r="E427" s="6" t="e">
        <f>VLOOKUP(C427,'Heating Factors'!A:G,7,FALSE)*D427</f>
        <v>#N/A</v>
      </c>
      <c r="F427" s="6" t="e">
        <f t="shared" si="6"/>
        <v>#N/A</v>
      </c>
    </row>
    <row r="428" spans="1:6">
      <c r="A428" s="3"/>
      <c r="B428" s="3"/>
      <c r="C428" s="4"/>
      <c r="D428" s="3"/>
      <c r="E428" s="6" t="e">
        <f>VLOOKUP(C428,'Heating Factors'!A:G,7,FALSE)*D428</f>
        <v>#N/A</v>
      </c>
      <c r="F428" s="6" t="e">
        <f t="shared" si="6"/>
        <v>#N/A</v>
      </c>
    </row>
    <row r="429" spans="1:6">
      <c r="A429" s="3"/>
      <c r="B429" s="3"/>
      <c r="C429" s="4"/>
      <c r="D429" s="3"/>
      <c r="E429" s="6" t="e">
        <f>VLOOKUP(C429,'Heating Factors'!A:G,7,FALSE)*D429</f>
        <v>#N/A</v>
      </c>
      <c r="F429" s="6" t="e">
        <f t="shared" si="6"/>
        <v>#N/A</v>
      </c>
    </row>
    <row r="430" spans="1:6">
      <c r="A430" s="3"/>
      <c r="B430" s="3"/>
      <c r="C430" s="4"/>
      <c r="D430" s="3"/>
      <c r="E430" s="6" t="e">
        <f>VLOOKUP(C430,'Heating Factors'!A:G,7,FALSE)*D430</f>
        <v>#N/A</v>
      </c>
      <c r="F430" s="6" t="e">
        <f t="shared" si="6"/>
        <v>#N/A</v>
      </c>
    </row>
    <row r="431" spans="1:6">
      <c r="A431" s="3"/>
      <c r="B431" s="3"/>
      <c r="C431" s="4"/>
      <c r="D431" s="3"/>
      <c r="E431" s="6" t="e">
        <f>VLOOKUP(C431,'Heating Factors'!A:G,7,FALSE)*D431</f>
        <v>#N/A</v>
      </c>
      <c r="F431" s="6" t="e">
        <f t="shared" si="6"/>
        <v>#N/A</v>
      </c>
    </row>
    <row r="432" spans="1:6">
      <c r="A432" s="3"/>
      <c r="B432" s="3"/>
      <c r="C432" s="4"/>
      <c r="D432" s="3"/>
      <c r="E432" s="6" t="e">
        <f>VLOOKUP(C432,'Heating Factors'!A:G,7,FALSE)*D432</f>
        <v>#N/A</v>
      </c>
      <c r="F432" s="6" t="e">
        <f t="shared" si="6"/>
        <v>#N/A</v>
      </c>
    </row>
    <row r="433" spans="1:6">
      <c r="A433" s="3"/>
      <c r="B433" s="3"/>
      <c r="C433" s="4"/>
      <c r="D433" s="3"/>
      <c r="E433" s="6" t="e">
        <f>VLOOKUP(C433,'Heating Factors'!A:G,7,FALSE)*D433</f>
        <v>#N/A</v>
      </c>
      <c r="F433" s="6" t="e">
        <f t="shared" si="6"/>
        <v>#N/A</v>
      </c>
    </row>
    <row r="434" spans="1:6">
      <c r="A434" s="3"/>
      <c r="B434" s="3"/>
      <c r="C434" s="4"/>
      <c r="D434" s="3"/>
      <c r="E434" s="6" t="e">
        <f>VLOOKUP(C434,'Heating Factors'!A:G,7,FALSE)*D434</f>
        <v>#N/A</v>
      </c>
      <c r="F434" s="6" t="e">
        <f t="shared" si="6"/>
        <v>#N/A</v>
      </c>
    </row>
    <row r="435" spans="1:6">
      <c r="A435" s="3"/>
      <c r="B435" s="3"/>
      <c r="C435" s="4"/>
      <c r="D435" s="3"/>
      <c r="E435" s="6" t="e">
        <f>VLOOKUP(C435,'Heating Factors'!A:G,7,FALSE)*D435</f>
        <v>#N/A</v>
      </c>
      <c r="F435" s="6" t="e">
        <f t="shared" si="6"/>
        <v>#N/A</v>
      </c>
    </row>
    <row r="436" spans="1:6">
      <c r="A436" s="3"/>
      <c r="B436" s="3"/>
      <c r="C436" s="4"/>
      <c r="D436" s="3"/>
      <c r="E436" s="6" t="e">
        <f>VLOOKUP(C436,'Heating Factors'!A:G,7,FALSE)*D436</f>
        <v>#N/A</v>
      </c>
      <c r="F436" s="6" t="e">
        <f t="shared" si="6"/>
        <v>#N/A</v>
      </c>
    </row>
    <row r="437" spans="1:6">
      <c r="A437" s="3"/>
      <c r="B437" s="3"/>
      <c r="C437" s="4"/>
      <c r="D437" s="3"/>
      <c r="E437" s="6" t="e">
        <f>VLOOKUP(C437,'Heating Factors'!A:G,7,FALSE)*D437</f>
        <v>#N/A</v>
      </c>
      <c r="F437" s="6" t="e">
        <f t="shared" si="6"/>
        <v>#N/A</v>
      </c>
    </row>
    <row r="438" spans="1:6">
      <c r="A438" s="3"/>
      <c r="B438" s="3"/>
      <c r="C438" s="4"/>
      <c r="D438" s="3"/>
      <c r="E438" s="6" t="e">
        <f>VLOOKUP(C438,'Heating Factors'!A:G,7,FALSE)*D438</f>
        <v>#N/A</v>
      </c>
      <c r="F438" s="6" t="e">
        <f t="shared" si="6"/>
        <v>#N/A</v>
      </c>
    </row>
    <row r="439" spans="1:6">
      <c r="A439" s="3"/>
      <c r="B439" s="3"/>
      <c r="C439" s="4"/>
      <c r="D439" s="3"/>
      <c r="E439" s="6" t="e">
        <f>VLOOKUP(C439,'Heating Factors'!A:G,7,FALSE)*D439</f>
        <v>#N/A</v>
      </c>
      <c r="F439" s="6" t="e">
        <f t="shared" si="6"/>
        <v>#N/A</v>
      </c>
    </row>
    <row r="440" spans="1:6">
      <c r="A440" s="3"/>
      <c r="B440" s="3"/>
      <c r="C440" s="4"/>
      <c r="D440" s="3"/>
      <c r="E440" s="6" t="e">
        <f>VLOOKUP(C440,'Heating Factors'!A:G,7,FALSE)*D440</f>
        <v>#N/A</v>
      </c>
      <c r="F440" s="6" t="e">
        <f t="shared" si="6"/>
        <v>#N/A</v>
      </c>
    </row>
    <row r="441" spans="1:6">
      <c r="A441" s="3"/>
      <c r="B441" s="3"/>
      <c r="C441" s="4"/>
      <c r="D441" s="3"/>
      <c r="E441" s="6" t="e">
        <f>VLOOKUP(C441,'Heating Factors'!A:G,7,FALSE)*D441</f>
        <v>#N/A</v>
      </c>
      <c r="F441" s="6" t="e">
        <f t="shared" si="6"/>
        <v>#N/A</v>
      </c>
    </row>
    <row r="442" spans="1:6">
      <c r="A442" s="3"/>
      <c r="B442" s="3"/>
      <c r="C442" s="4"/>
      <c r="D442" s="3"/>
      <c r="E442" s="6" t="e">
        <f>VLOOKUP(C442,'Heating Factors'!A:G,7,FALSE)*D442</f>
        <v>#N/A</v>
      </c>
      <c r="F442" s="6" t="e">
        <f t="shared" si="6"/>
        <v>#N/A</v>
      </c>
    </row>
    <row r="443" spans="1:6">
      <c r="A443" s="3"/>
      <c r="B443" s="3"/>
      <c r="C443" s="4"/>
      <c r="D443" s="3"/>
      <c r="E443" s="6" t="e">
        <f>VLOOKUP(C443,'Heating Factors'!A:G,7,FALSE)*D443</f>
        <v>#N/A</v>
      </c>
      <c r="F443" s="6" t="e">
        <f t="shared" si="6"/>
        <v>#N/A</v>
      </c>
    </row>
    <row r="444" spans="1:6">
      <c r="A444" s="3"/>
      <c r="B444" s="3"/>
      <c r="C444" s="4"/>
      <c r="D444" s="3"/>
      <c r="E444" s="6" t="e">
        <f>VLOOKUP(C444,'Heating Factors'!A:G,7,FALSE)*D444</f>
        <v>#N/A</v>
      </c>
      <c r="F444" s="6" t="e">
        <f t="shared" si="6"/>
        <v>#N/A</v>
      </c>
    </row>
    <row r="445" spans="1:6">
      <c r="A445" s="3"/>
      <c r="B445" s="3"/>
      <c r="C445" s="4"/>
      <c r="D445" s="3"/>
      <c r="E445" s="6" t="e">
        <f>VLOOKUP(C445,'Heating Factors'!A:G,7,FALSE)*D445</f>
        <v>#N/A</v>
      </c>
      <c r="F445" s="6" t="e">
        <f t="shared" si="6"/>
        <v>#N/A</v>
      </c>
    </row>
    <row r="446" spans="1:6">
      <c r="A446" s="3"/>
      <c r="B446" s="3"/>
      <c r="C446" s="4"/>
      <c r="D446" s="3"/>
      <c r="E446" s="6" t="e">
        <f>VLOOKUP(C446,'Heating Factors'!A:G,7,FALSE)*D446</f>
        <v>#N/A</v>
      </c>
      <c r="F446" s="6" t="e">
        <f t="shared" si="6"/>
        <v>#N/A</v>
      </c>
    </row>
    <row r="447" spans="1:6">
      <c r="A447" s="3"/>
      <c r="B447" s="3"/>
      <c r="C447" s="4"/>
      <c r="D447" s="3"/>
      <c r="E447" s="6" t="e">
        <f>VLOOKUP(C447,'Heating Factors'!A:G,7,FALSE)*D447</f>
        <v>#N/A</v>
      </c>
      <c r="F447" s="6" t="e">
        <f t="shared" si="6"/>
        <v>#N/A</v>
      </c>
    </row>
    <row r="448" spans="1:6">
      <c r="A448" s="3"/>
      <c r="B448" s="3"/>
      <c r="C448" s="4"/>
      <c r="D448" s="3"/>
      <c r="E448" s="6" t="e">
        <f>VLOOKUP(C448,'Heating Factors'!A:G,7,FALSE)*D448</f>
        <v>#N/A</v>
      </c>
      <c r="F448" s="6" t="e">
        <f t="shared" si="6"/>
        <v>#N/A</v>
      </c>
    </row>
    <row r="449" spans="1:6">
      <c r="A449" s="3"/>
      <c r="B449" s="3"/>
      <c r="C449" s="4"/>
      <c r="D449" s="3"/>
      <c r="E449" s="6" t="e">
        <f>VLOOKUP(C449,'Heating Factors'!A:G,7,FALSE)*D449</f>
        <v>#N/A</v>
      </c>
      <c r="F449" s="6" t="e">
        <f t="shared" si="6"/>
        <v>#N/A</v>
      </c>
    </row>
    <row r="450" spans="1:6">
      <c r="A450" s="3"/>
      <c r="B450" s="3"/>
      <c r="C450" s="4"/>
      <c r="D450" s="3"/>
      <c r="E450" s="6" t="e">
        <f>VLOOKUP(C450,'Heating Factors'!A:G,7,FALSE)*D450</f>
        <v>#N/A</v>
      </c>
      <c r="F450" s="6" t="e">
        <f t="shared" si="6"/>
        <v>#N/A</v>
      </c>
    </row>
    <row r="451" spans="1:6">
      <c r="A451" s="3"/>
      <c r="B451" s="3"/>
      <c r="C451" s="4"/>
      <c r="D451" s="3"/>
      <c r="E451" s="6" t="e">
        <f>VLOOKUP(C451,'Heating Factors'!A:G,7,FALSE)*D451</f>
        <v>#N/A</v>
      </c>
      <c r="F451" s="6" t="e">
        <f t="shared" ref="F451:F500" si="7">E451/1000</f>
        <v>#N/A</v>
      </c>
    </row>
    <row r="452" spans="1:6">
      <c r="A452" s="3"/>
      <c r="B452" s="3"/>
      <c r="C452" s="4"/>
      <c r="D452" s="3"/>
      <c r="E452" s="6" t="e">
        <f>VLOOKUP(C452,'Heating Factors'!A:G,7,FALSE)*D452</f>
        <v>#N/A</v>
      </c>
      <c r="F452" s="6" t="e">
        <f t="shared" si="7"/>
        <v>#N/A</v>
      </c>
    </row>
    <row r="453" spans="1:6">
      <c r="A453" s="3"/>
      <c r="B453" s="3"/>
      <c r="C453" s="4"/>
      <c r="D453" s="3"/>
      <c r="E453" s="6" t="e">
        <f>VLOOKUP(C453,'Heating Factors'!A:G,7,FALSE)*D453</f>
        <v>#N/A</v>
      </c>
      <c r="F453" s="6" t="e">
        <f t="shared" si="7"/>
        <v>#N/A</v>
      </c>
    </row>
    <row r="454" spans="1:6">
      <c r="A454" s="3"/>
      <c r="B454" s="3"/>
      <c r="C454" s="4"/>
      <c r="D454" s="3"/>
      <c r="E454" s="6" t="e">
        <f>VLOOKUP(C454,'Heating Factors'!A:G,7,FALSE)*D454</f>
        <v>#N/A</v>
      </c>
      <c r="F454" s="6" t="e">
        <f t="shared" si="7"/>
        <v>#N/A</v>
      </c>
    </row>
    <row r="455" spans="1:6">
      <c r="A455" s="3"/>
      <c r="B455" s="3"/>
      <c r="C455" s="4"/>
      <c r="D455" s="3"/>
      <c r="E455" s="6" t="e">
        <f>VLOOKUP(C455,'Heating Factors'!A:G,7,FALSE)*D455</f>
        <v>#N/A</v>
      </c>
      <c r="F455" s="6" t="e">
        <f t="shared" si="7"/>
        <v>#N/A</v>
      </c>
    </row>
    <row r="456" spans="1:6">
      <c r="A456" s="3"/>
      <c r="B456" s="3"/>
      <c r="C456" s="4"/>
      <c r="D456" s="3"/>
      <c r="E456" s="6" t="e">
        <f>VLOOKUP(C456,'Heating Factors'!A:G,7,FALSE)*D456</f>
        <v>#N/A</v>
      </c>
      <c r="F456" s="6" t="e">
        <f t="shared" si="7"/>
        <v>#N/A</v>
      </c>
    </row>
    <row r="457" spans="1:6">
      <c r="A457" s="3"/>
      <c r="B457" s="3"/>
      <c r="C457" s="4"/>
      <c r="D457" s="3"/>
      <c r="E457" s="6" t="e">
        <f>VLOOKUP(C457,'Heating Factors'!A:G,7,FALSE)*D457</f>
        <v>#N/A</v>
      </c>
      <c r="F457" s="6" t="e">
        <f t="shared" si="7"/>
        <v>#N/A</v>
      </c>
    </row>
    <row r="458" spans="1:6">
      <c r="A458" s="3"/>
      <c r="B458" s="3"/>
      <c r="C458" s="4"/>
      <c r="D458" s="3"/>
      <c r="E458" s="6" t="e">
        <f>VLOOKUP(C458,'Heating Factors'!A:G,7,FALSE)*D458</f>
        <v>#N/A</v>
      </c>
      <c r="F458" s="6" t="e">
        <f t="shared" si="7"/>
        <v>#N/A</v>
      </c>
    </row>
    <row r="459" spans="1:6">
      <c r="A459" s="3"/>
      <c r="B459" s="3"/>
      <c r="C459" s="4"/>
      <c r="D459" s="3"/>
      <c r="E459" s="6" t="e">
        <f>VLOOKUP(C459,'Heating Factors'!A:G,7,FALSE)*D459</f>
        <v>#N/A</v>
      </c>
      <c r="F459" s="6" t="e">
        <f t="shared" si="7"/>
        <v>#N/A</v>
      </c>
    </row>
    <row r="460" spans="1:6">
      <c r="A460" s="3"/>
      <c r="B460" s="3"/>
      <c r="C460" s="4"/>
      <c r="D460" s="3"/>
      <c r="E460" s="6" t="e">
        <f>VLOOKUP(C460,'Heating Factors'!A:G,7,FALSE)*D460</f>
        <v>#N/A</v>
      </c>
      <c r="F460" s="6" t="e">
        <f t="shared" si="7"/>
        <v>#N/A</v>
      </c>
    </row>
    <row r="461" spans="1:6">
      <c r="A461" s="3"/>
      <c r="B461" s="3"/>
      <c r="C461" s="4"/>
      <c r="D461" s="3"/>
      <c r="E461" s="6" t="e">
        <f>VLOOKUP(C461,'Heating Factors'!A:G,7,FALSE)*D461</f>
        <v>#N/A</v>
      </c>
      <c r="F461" s="6" t="e">
        <f t="shared" si="7"/>
        <v>#N/A</v>
      </c>
    </row>
    <row r="462" spans="1:6">
      <c r="A462" s="3"/>
      <c r="B462" s="3"/>
      <c r="C462" s="4"/>
      <c r="D462" s="3"/>
      <c r="E462" s="6" t="e">
        <f>VLOOKUP(C462,'Heating Factors'!A:G,7,FALSE)*D462</f>
        <v>#N/A</v>
      </c>
      <c r="F462" s="6" t="e">
        <f t="shared" si="7"/>
        <v>#N/A</v>
      </c>
    </row>
    <row r="463" spans="1:6">
      <c r="A463" s="3"/>
      <c r="B463" s="3"/>
      <c r="C463" s="4"/>
      <c r="D463" s="3"/>
      <c r="E463" s="6" t="e">
        <f>VLOOKUP(C463,'Heating Factors'!A:G,7,FALSE)*D463</f>
        <v>#N/A</v>
      </c>
      <c r="F463" s="6" t="e">
        <f t="shared" si="7"/>
        <v>#N/A</v>
      </c>
    </row>
    <row r="464" spans="1:6">
      <c r="A464" s="3"/>
      <c r="B464" s="3"/>
      <c r="C464" s="4"/>
      <c r="D464" s="3"/>
      <c r="E464" s="6" t="e">
        <f>VLOOKUP(C464,'Heating Factors'!A:G,7,FALSE)*D464</f>
        <v>#N/A</v>
      </c>
      <c r="F464" s="6" t="e">
        <f t="shared" si="7"/>
        <v>#N/A</v>
      </c>
    </row>
    <row r="465" spans="1:6">
      <c r="A465" s="3"/>
      <c r="B465" s="3"/>
      <c r="C465" s="4"/>
      <c r="D465" s="3"/>
      <c r="E465" s="6" t="e">
        <f>VLOOKUP(C465,'Heating Factors'!A:G,7,FALSE)*D465</f>
        <v>#N/A</v>
      </c>
      <c r="F465" s="6" t="e">
        <f t="shared" si="7"/>
        <v>#N/A</v>
      </c>
    </row>
    <row r="466" spans="1:6">
      <c r="A466" s="3"/>
      <c r="B466" s="3"/>
      <c r="C466" s="4"/>
      <c r="D466" s="3"/>
      <c r="E466" s="6" t="e">
        <f>VLOOKUP(C466,'Heating Factors'!A:G,7,FALSE)*D466</f>
        <v>#N/A</v>
      </c>
      <c r="F466" s="6" t="e">
        <f t="shared" si="7"/>
        <v>#N/A</v>
      </c>
    </row>
    <row r="467" spans="1:6">
      <c r="A467" s="3"/>
      <c r="B467" s="3"/>
      <c r="C467" s="4"/>
      <c r="D467" s="3"/>
      <c r="E467" s="6" t="e">
        <f>VLOOKUP(C467,'Heating Factors'!A:G,7,FALSE)*D467</f>
        <v>#N/A</v>
      </c>
      <c r="F467" s="6" t="e">
        <f t="shared" si="7"/>
        <v>#N/A</v>
      </c>
    </row>
    <row r="468" spans="1:6">
      <c r="A468" s="3"/>
      <c r="B468" s="3"/>
      <c r="C468" s="4"/>
      <c r="D468" s="3"/>
      <c r="E468" s="6" t="e">
        <f>VLOOKUP(C468,'Heating Factors'!A:G,7,FALSE)*D468</f>
        <v>#N/A</v>
      </c>
      <c r="F468" s="6" t="e">
        <f t="shared" si="7"/>
        <v>#N/A</v>
      </c>
    </row>
    <row r="469" spans="1:6">
      <c r="A469" s="3"/>
      <c r="B469" s="3"/>
      <c r="C469" s="4"/>
      <c r="D469" s="3"/>
      <c r="E469" s="6" t="e">
        <f>VLOOKUP(C469,'Heating Factors'!A:G,7,FALSE)*D469</f>
        <v>#N/A</v>
      </c>
      <c r="F469" s="6" t="e">
        <f t="shared" si="7"/>
        <v>#N/A</v>
      </c>
    </row>
    <row r="470" spans="1:6">
      <c r="A470" s="3"/>
      <c r="B470" s="3"/>
      <c r="C470" s="4"/>
      <c r="D470" s="3"/>
      <c r="E470" s="6" t="e">
        <f>VLOOKUP(C470,'Heating Factors'!A:G,7,FALSE)*D470</f>
        <v>#N/A</v>
      </c>
      <c r="F470" s="6" t="e">
        <f t="shared" si="7"/>
        <v>#N/A</v>
      </c>
    </row>
    <row r="471" spans="1:6">
      <c r="A471" s="3"/>
      <c r="B471" s="3"/>
      <c r="C471" s="4"/>
      <c r="D471" s="3"/>
      <c r="E471" s="6" t="e">
        <f>VLOOKUP(C471,'Heating Factors'!A:G,7,FALSE)*D471</f>
        <v>#N/A</v>
      </c>
      <c r="F471" s="6" t="e">
        <f t="shared" si="7"/>
        <v>#N/A</v>
      </c>
    </row>
    <row r="472" spans="1:6">
      <c r="A472" s="3"/>
      <c r="B472" s="3"/>
      <c r="C472" s="4"/>
      <c r="D472" s="3"/>
      <c r="E472" s="6" t="e">
        <f>VLOOKUP(C472,'Heating Factors'!A:G,7,FALSE)*D472</f>
        <v>#N/A</v>
      </c>
      <c r="F472" s="6" t="e">
        <f t="shared" si="7"/>
        <v>#N/A</v>
      </c>
    </row>
    <row r="473" spans="1:6">
      <c r="A473" s="3"/>
      <c r="B473" s="3"/>
      <c r="C473" s="4"/>
      <c r="D473" s="3"/>
      <c r="E473" s="6" t="e">
        <f>VLOOKUP(C473,'Heating Factors'!A:G,7,FALSE)*D473</f>
        <v>#N/A</v>
      </c>
      <c r="F473" s="6" t="e">
        <f t="shared" si="7"/>
        <v>#N/A</v>
      </c>
    </row>
    <row r="474" spans="1:6">
      <c r="A474" s="3"/>
      <c r="B474" s="3"/>
      <c r="C474" s="4"/>
      <c r="D474" s="3"/>
      <c r="E474" s="6" t="e">
        <f>VLOOKUP(C474,'Heating Factors'!A:G,7,FALSE)*D474</f>
        <v>#N/A</v>
      </c>
      <c r="F474" s="6" t="e">
        <f t="shared" si="7"/>
        <v>#N/A</v>
      </c>
    </row>
    <row r="475" spans="1:6">
      <c r="A475" s="3"/>
      <c r="B475" s="3"/>
      <c r="C475" s="4"/>
      <c r="D475" s="3"/>
      <c r="E475" s="6" t="e">
        <f>VLOOKUP(C475,'Heating Factors'!A:G,7,FALSE)*D475</f>
        <v>#N/A</v>
      </c>
      <c r="F475" s="6" t="e">
        <f t="shared" si="7"/>
        <v>#N/A</v>
      </c>
    </row>
    <row r="476" spans="1:6">
      <c r="A476" s="3"/>
      <c r="B476" s="3"/>
      <c r="C476" s="4"/>
      <c r="D476" s="3"/>
      <c r="E476" s="6" t="e">
        <f>VLOOKUP(C476,'Heating Factors'!A:G,7,FALSE)*D476</f>
        <v>#N/A</v>
      </c>
      <c r="F476" s="6" t="e">
        <f t="shared" si="7"/>
        <v>#N/A</v>
      </c>
    </row>
    <row r="477" spans="1:6">
      <c r="A477" s="3"/>
      <c r="B477" s="3"/>
      <c r="C477" s="4"/>
      <c r="D477" s="3"/>
      <c r="E477" s="6" t="e">
        <f>VLOOKUP(C477,'Heating Factors'!A:G,7,FALSE)*D477</f>
        <v>#N/A</v>
      </c>
      <c r="F477" s="6" t="e">
        <f t="shared" si="7"/>
        <v>#N/A</v>
      </c>
    </row>
    <row r="478" spans="1:6">
      <c r="A478" s="3"/>
      <c r="B478" s="3"/>
      <c r="C478" s="4"/>
      <c r="D478" s="3"/>
      <c r="E478" s="6" t="e">
        <f>VLOOKUP(C478,'Heating Factors'!A:G,7,FALSE)*D478</f>
        <v>#N/A</v>
      </c>
      <c r="F478" s="6" t="e">
        <f t="shared" si="7"/>
        <v>#N/A</v>
      </c>
    </row>
    <row r="479" spans="1:6">
      <c r="A479" s="3"/>
      <c r="B479" s="3"/>
      <c r="C479" s="4"/>
      <c r="D479" s="3"/>
      <c r="E479" s="6" t="e">
        <f>VLOOKUP(C479,'Heating Factors'!A:G,7,FALSE)*D479</f>
        <v>#N/A</v>
      </c>
      <c r="F479" s="6" t="e">
        <f t="shared" si="7"/>
        <v>#N/A</v>
      </c>
    </row>
    <row r="480" spans="1:6">
      <c r="A480" s="3"/>
      <c r="B480" s="3"/>
      <c r="C480" s="4"/>
      <c r="D480" s="3"/>
      <c r="E480" s="6" t="e">
        <f>VLOOKUP(C480,'Heating Factors'!A:G,7,FALSE)*D480</f>
        <v>#N/A</v>
      </c>
      <c r="F480" s="6" t="e">
        <f t="shared" si="7"/>
        <v>#N/A</v>
      </c>
    </row>
    <row r="481" spans="1:6">
      <c r="A481" s="3"/>
      <c r="B481" s="3"/>
      <c r="C481" s="4"/>
      <c r="D481" s="3"/>
      <c r="E481" s="6" t="e">
        <f>VLOOKUP(C481,'Heating Factors'!A:G,7,FALSE)*D481</f>
        <v>#N/A</v>
      </c>
      <c r="F481" s="6" t="e">
        <f t="shared" si="7"/>
        <v>#N/A</v>
      </c>
    </row>
    <row r="482" spans="1:6">
      <c r="A482" s="3"/>
      <c r="B482" s="3"/>
      <c r="C482" s="4"/>
      <c r="D482" s="3"/>
      <c r="E482" s="6" t="e">
        <f>VLOOKUP(C482,'Heating Factors'!A:G,7,FALSE)*D482</f>
        <v>#N/A</v>
      </c>
      <c r="F482" s="6" t="e">
        <f t="shared" si="7"/>
        <v>#N/A</v>
      </c>
    </row>
    <row r="483" spans="1:6">
      <c r="A483" s="3"/>
      <c r="B483" s="3"/>
      <c r="C483" s="4"/>
      <c r="D483" s="3"/>
      <c r="E483" s="6" t="e">
        <f>VLOOKUP(C483,'Heating Factors'!A:G,7,FALSE)*D483</f>
        <v>#N/A</v>
      </c>
      <c r="F483" s="6" t="e">
        <f t="shared" si="7"/>
        <v>#N/A</v>
      </c>
    </row>
    <row r="484" spans="1:6">
      <c r="A484" s="3"/>
      <c r="B484" s="3"/>
      <c r="C484" s="4"/>
      <c r="D484" s="3"/>
      <c r="E484" s="6" t="e">
        <f>VLOOKUP(C484,'Heating Factors'!A:G,7,FALSE)*D484</f>
        <v>#N/A</v>
      </c>
      <c r="F484" s="6" t="e">
        <f t="shared" si="7"/>
        <v>#N/A</v>
      </c>
    </row>
    <row r="485" spans="1:6">
      <c r="A485" s="3"/>
      <c r="B485" s="3"/>
      <c r="C485" s="4"/>
      <c r="D485" s="3"/>
      <c r="E485" s="6" t="e">
        <f>VLOOKUP(C485,'Heating Factors'!A:G,7,FALSE)*D485</f>
        <v>#N/A</v>
      </c>
      <c r="F485" s="6" t="e">
        <f t="shared" si="7"/>
        <v>#N/A</v>
      </c>
    </row>
    <row r="486" spans="1:6">
      <c r="A486" s="3"/>
      <c r="B486" s="3"/>
      <c r="C486" s="4"/>
      <c r="D486" s="3"/>
      <c r="E486" s="6" t="e">
        <f>VLOOKUP(C486,'Heating Factors'!A:G,7,FALSE)*D486</f>
        <v>#N/A</v>
      </c>
      <c r="F486" s="6" t="e">
        <f t="shared" si="7"/>
        <v>#N/A</v>
      </c>
    </row>
    <row r="487" spans="1:6">
      <c r="A487" s="3"/>
      <c r="B487" s="3"/>
      <c r="C487" s="4"/>
      <c r="D487" s="3"/>
      <c r="E487" s="6" t="e">
        <f>VLOOKUP(C487,'Heating Factors'!A:G,7,FALSE)*D487</f>
        <v>#N/A</v>
      </c>
      <c r="F487" s="6" t="e">
        <f t="shared" si="7"/>
        <v>#N/A</v>
      </c>
    </row>
    <row r="488" spans="1:6">
      <c r="A488" s="3"/>
      <c r="B488" s="3"/>
      <c r="C488" s="4"/>
      <c r="D488" s="3"/>
      <c r="E488" s="6" t="e">
        <f>VLOOKUP(C488,'Heating Factors'!A:G,7,FALSE)*D488</f>
        <v>#N/A</v>
      </c>
      <c r="F488" s="6" t="e">
        <f t="shared" si="7"/>
        <v>#N/A</v>
      </c>
    </row>
    <row r="489" spans="1:6">
      <c r="A489" s="3"/>
      <c r="B489" s="3"/>
      <c r="C489" s="4"/>
      <c r="D489" s="3"/>
      <c r="E489" s="6" t="e">
        <f>VLOOKUP(C489,'Heating Factors'!A:G,7,FALSE)*D489</f>
        <v>#N/A</v>
      </c>
      <c r="F489" s="6" t="e">
        <f t="shared" si="7"/>
        <v>#N/A</v>
      </c>
    </row>
    <row r="490" spans="1:6">
      <c r="A490" s="3"/>
      <c r="B490" s="3"/>
      <c r="C490" s="4"/>
      <c r="D490" s="3"/>
      <c r="E490" s="6" t="e">
        <f>VLOOKUP(C490,'Heating Factors'!A:G,7,FALSE)*D490</f>
        <v>#N/A</v>
      </c>
      <c r="F490" s="6" t="e">
        <f t="shared" si="7"/>
        <v>#N/A</v>
      </c>
    </row>
    <row r="491" spans="1:6">
      <c r="A491" s="3"/>
      <c r="B491" s="3"/>
      <c r="C491" s="4"/>
      <c r="D491" s="3"/>
      <c r="E491" s="6" t="e">
        <f>VLOOKUP(C491,'Heating Factors'!A:G,7,FALSE)*D491</f>
        <v>#N/A</v>
      </c>
      <c r="F491" s="6" t="e">
        <f t="shared" si="7"/>
        <v>#N/A</v>
      </c>
    </row>
    <row r="492" spans="1:6">
      <c r="A492" s="3"/>
      <c r="B492" s="3"/>
      <c r="C492" s="4"/>
      <c r="D492" s="3"/>
      <c r="E492" s="6" t="e">
        <f>VLOOKUP(C492,'Heating Factors'!A:G,7,FALSE)*D492</f>
        <v>#N/A</v>
      </c>
      <c r="F492" s="6" t="e">
        <f t="shared" si="7"/>
        <v>#N/A</v>
      </c>
    </row>
    <row r="493" spans="1:6">
      <c r="A493" s="3"/>
      <c r="B493" s="3"/>
      <c r="C493" s="4"/>
      <c r="D493" s="3"/>
      <c r="E493" s="6" t="e">
        <f>VLOOKUP(C493,'Heating Factors'!A:G,7,FALSE)*D493</f>
        <v>#N/A</v>
      </c>
      <c r="F493" s="6" t="e">
        <f t="shared" si="7"/>
        <v>#N/A</v>
      </c>
    </row>
    <row r="494" spans="1:6">
      <c r="A494" s="3"/>
      <c r="B494" s="3"/>
      <c r="C494" s="4"/>
      <c r="D494" s="3"/>
      <c r="E494" s="6" t="e">
        <f>VLOOKUP(C494,'Heating Factors'!A:G,7,FALSE)*D494</f>
        <v>#N/A</v>
      </c>
      <c r="F494" s="6" t="e">
        <f t="shared" si="7"/>
        <v>#N/A</v>
      </c>
    </row>
    <row r="495" spans="1:6">
      <c r="A495" s="3"/>
      <c r="B495" s="3"/>
      <c r="C495" s="4"/>
      <c r="D495" s="3"/>
      <c r="E495" s="6" t="e">
        <f>VLOOKUP(C495,'Heating Factors'!A:G,7,FALSE)*D495</f>
        <v>#N/A</v>
      </c>
      <c r="F495" s="6" t="e">
        <f t="shared" si="7"/>
        <v>#N/A</v>
      </c>
    </row>
    <row r="496" spans="1:6">
      <c r="A496" s="3"/>
      <c r="B496" s="3"/>
      <c r="C496" s="4"/>
      <c r="D496" s="3"/>
      <c r="E496" s="6" t="e">
        <f>VLOOKUP(C496,'Heating Factors'!A:G,7,FALSE)*D496</f>
        <v>#N/A</v>
      </c>
      <c r="F496" s="6" t="e">
        <f t="shared" si="7"/>
        <v>#N/A</v>
      </c>
    </row>
    <row r="497" spans="1:6">
      <c r="A497" s="3"/>
      <c r="B497" s="3"/>
      <c r="C497" s="4"/>
      <c r="D497" s="3"/>
      <c r="E497" s="6" t="e">
        <f>VLOOKUP(C497,'Heating Factors'!A:G,7,FALSE)*D497</f>
        <v>#N/A</v>
      </c>
      <c r="F497" s="6" t="e">
        <f t="shared" si="7"/>
        <v>#N/A</v>
      </c>
    </row>
    <row r="498" spans="1:6">
      <c r="A498" s="3"/>
      <c r="B498" s="3"/>
      <c r="C498" s="4"/>
      <c r="D498" s="3"/>
      <c r="E498" s="6" t="e">
        <f>VLOOKUP(C498,'Heating Factors'!A:G,7,FALSE)*D498</f>
        <v>#N/A</v>
      </c>
      <c r="F498" s="6" t="e">
        <f t="shared" si="7"/>
        <v>#N/A</v>
      </c>
    </row>
    <row r="499" spans="1:6">
      <c r="A499" s="3"/>
      <c r="B499" s="3"/>
      <c r="C499" s="4"/>
      <c r="D499" s="3"/>
      <c r="E499" s="6" t="e">
        <f>VLOOKUP(C499,'Heating Factors'!A:G,7,FALSE)*D499</f>
        <v>#N/A</v>
      </c>
      <c r="F499" s="6" t="e">
        <f t="shared" si="7"/>
        <v>#N/A</v>
      </c>
    </row>
    <row r="500" spans="1:6">
      <c r="A500" s="3"/>
      <c r="B500" s="3"/>
      <c r="C500" s="4"/>
      <c r="D500" s="3"/>
      <c r="E500" s="6" t="e">
        <f>VLOOKUP(C500,'Heating Factors'!A:G,7,FALSE)*D500</f>
        <v>#N/A</v>
      </c>
      <c r="F500" s="6" t="e">
        <f t="shared" si="7"/>
        <v>#N/A</v>
      </c>
    </row>
  </sheetData>
  <mergeCells count="1">
    <mergeCell ref="K4:M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58C38D-D351-4E3A-9C69-F5DAE93676B6}">
          <x14:formula1>
            <xm:f>'Heating Factors'!$A$2:$A$39</xm:f>
          </x14:formula1>
          <xm:sqref>C2:C500 K6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7407-EF97-45C9-8165-7DEA73EDBFC6}">
  <dimension ref="A1:G40"/>
  <sheetViews>
    <sheetView workbookViewId="0">
      <selection activeCell="G30" sqref="G30"/>
    </sheetView>
  </sheetViews>
  <sheetFormatPr defaultRowHeight="15"/>
  <cols>
    <col min="1" max="1" width="29.28515625" bestFit="1" customWidth="1"/>
    <col min="2" max="2" width="17.5703125" customWidth="1"/>
    <col min="3" max="3" width="17.5703125" style="23" customWidth="1"/>
    <col min="4" max="4" width="21" style="23" bestFit="1" customWidth="1"/>
    <col min="5" max="5" width="19.7109375" style="23" bestFit="1" customWidth="1"/>
    <col min="6" max="6" width="20.28515625" style="23" bestFit="1" customWidth="1"/>
    <col min="7" max="7" width="22.42578125" bestFit="1" customWidth="1"/>
  </cols>
  <sheetData>
    <row r="1" spans="1:7" ht="15.75">
      <c r="A1" s="8" t="s">
        <v>92</v>
      </c>
      <c r="B1" s="8" t="s">
        <v>96</v>
      </c>
      <c r="C1" s="22" t="s">
        <v>97</v>
      </c>
      <c r="D1" s="22" t="s">
        <v>101</v>
      </c>
      <c r="E1" s="22" t="s">
        <v>102</v>
      </c>
      <c r="F1" s="22" t="s">
        <v>103</v>
      </c>
      <c r="G1" s="22" t="s">
        <v>104</v>
      </c>
    </row>
    <row r="2" spans="1:7">
      <c r="A2" s="25" t="s">
        <v>105</v>
      </c>
      <c r="B2" s="25" t="s">
        <v>100</v>
      </c>
      <c r="C2" s="26">
        <v>1</v>
      </c>
      <c r="D2" s="26">
        <v>66.33</v>
      </c>
      <c r="E2" s="26">
        <v>1.25</v>
      </c>
      <c r="F2" s="26">
        <v>0.125</v>
      </c>
      <c r="G2" s="27">
        <f>D2+(E2*28/1000)+(F2*298/1000)</f>
        <v>66.402249999999995</v>
      </c>
    </row>
    <row r="3" spans="1:7">
      <c r="A3" s="25" t="s">
        <v>106</v>
      </c>
      <c r="B3" s="25" t="s">
        <v>107</v>
      </c>
      <c r="C3" s="26">
        <v>17.48</v>
      </c>
      <c r="D3" s="26">
        <v>93.8</v>
      </c>
      <c r="E3" s="26">
        <v>7.2</v>
      </c>
      <c r="F3" s="26">
        <v>3.6</v>
      </c>
      <c r="G3" s="27">
        <f t="shared" ref="G3:G39" si="0">D3+(E3*28/1000)+(F3*298/1000)</f>
        <v>95.074399999999997</v>
      </c>
    </row>
    <row r="4" spans="1:7">
      <c r="A4" s="25" t="s">
        <v>94</v>
      </c>
      <c r="B4" s="25" t="s">
        <v>108</v>
      </c>
      <c r="C4" s="26">
        <v>1.026E-3</v>
      </c>
      <c r="D4" s="26">
        <v>53.06</v>
      </c>
      <c r="E4" s="26">
        <v>1</v>
      </c>
      <c r="F4" s="26">
        <v>0.1</v>
      </c>
      <c r="G4" s="27">
        <f t="shared" si="0"/>
        <v>53.117800000000003</v>
      </c>
    </row>
    <row r="5" spans="1:7">
      <c r="A5" s="25" t="s">
        <v>109</v>
      </c>
      <c r="B5" s="25" t="s">
        <v>110</v>
      </c>
      <c r="C5" s="26">
        <v>0.158</v>
      </c>
      <c r="D5" s="26">
        <v>75.36</v>
      </c>
      <c r="E5" s="26">
        <v>3</v>
      </c>
      <c r="F5" s="26">
        <v>0.6</v>
      </c>
      <c r="G5" s="27">
        <f t="shared" si="0"/>
        <v>75.622799999999998</v>
      </c>
    </row>
    <row r="6" spans="1:7">
      <c r="A6" s="25" t="s">
        <v>78</v>
      </c>
      <c r="B6" s="25" t="s">
        <v>110</v>
      </c>
      <c r="C6" s="26">
        <v>0.12</v>
      </c>
      <c r="D6" s="26">
        <v>69.25</v>
      </c>
      <c r="E6" s="26">
        <v>3</v>
      </c>
      <c r="F6" s="26">
        <v>0.6</v>
      </c>
      <c r="G6" s="27">
        <f t="shared" si="0"/>
        <v>69.512799999999999</v>
      </c>
    </row>
    <row r="7" spans="1:7">
      <c r="A7" s="25" t="s">
        <v>111</v>
      </c>
      <c r="B7" s="25" t="s">
        <v>110</v>
      </c>
      <c r="C7" s="26">
        <v>0.10299999999999999</v>
      </c>
      <c r="D7" s="26">
        <v>64.77</v>
      </c>
      <c r="E7" s="26">
        <v>3</v>
      </c>
      <c r="F7" s="26">
        <v>0.6</v>
      </c>
      <c r="G7" s="27">
        <f t="shared" si="0"/>
        <v>65.032799999999995</v>
      </c>
    </row>
    <row r="8" spans="1:7">
      <c r="A8" s="25" t="s">
        <v>112</v>
      </c>
      <c r="B8" s="25" t="s">
        <v>110</v>
      </c>
      <c r="C8" s="26">
        <v>0.105</v>
      </c>
      <c r="D8" s="26">
        <v>68.72</v>
      </c>
      <c r="E8" s="26">
        <v>3</v>
      </c>
      <c r="F8" s="26">
        <v>0.6</v>
      </c>
      <c r="G8" s="27">
        <f t="shared" si="0"/>
        <v>68.982799999999997</v>
      </c>
    </row>
    <row r="9" spans="1:7">
      <c r="A9" s="25" t="s">
        <v>113</v>
      </c>
      <c r="B9" s="25" t="s">
        <v>110</v>
      </c>
      <c r="C9" s="28">
        <v>0.13800000000000001</v>
      </c>
      <c r="D9" s="28">
        <v>74.540000000000006</v>
      </c>
      <c r="E9" s="28">
        <v>3</v>
      </c>
      <c r="F9" s="28">
        <v>0.6</v>
      </c>
      <c r="G9" s="27">
        <f t="shared" si="0"/>
        <v>74.802800000000005</v>
      </c>
    </row>
    <row r="10" spans="1:7">
      <c r="A10" s="25" t="s">
        <v>114</v>
      </c>
      <c r="B10" s="25" t="s">
        <v>110</v>
      </c>
      <c r="C10" s="28">
        <v>0.13900000000000001</v>
      </c>
      <c r="D10" s="28">
        <v>73.25</v>
      </c>
      <c r="E10" s="28">
        <v>3</v>
      </c>
      <c r="F10" s="28">
        <v>0.6</v>
      </c>
      <c r="G10" s="27">
        <f t="shared" si="0"/>
        <v>73.512799999999999</v>
      </c>
    </row>
    <row r="11" spans="1:7">
      <c r="A11" s="25" t="s">
        <v>115</v>
      </c>
      <c r="B11" s="25" t="s">
        <v>110</v>
      </c>
      <c r="C11" s="28">
        <v>0.13800000000000001</v>
      </c>
      <c r="D11" s="28">
        <v>73.959999999999994</v>
      </c>
      <c r="E11" s="28">
        <v>3</v>
      </c>
      <c r="F11" s="28">
        <v>0.6</v>
      </c>
      <c r="G11" s="27">
        <f t="shared" si="0"/>
        <v>74.222799999999992</v>
      </c>
    </row>
    <row r="12" spans="1:7">
      <c r="A12" s="25" t="s">
        <v>116</v>
      </c>
      <c r="B12" s="25" t="s">
        <v>110</v>
      </c>
      <c r="C12" s="28">
        <v>0.14599999999999999</v>
      </c>
      <c r="D12" s="28">
        <v>75.040000000000006</v>
      </c>
      <c r="E12" s="28">
        <v>3</v>
      </c>
      <c r="F12" s="28">
        <v>0.6</v>
      </c>
      <c r="G12" s="27">
        <f t="shared" si="0"/>
        <v>75.302800000000005</v>
      </c>
    </row>
    <row r="13" spans="1:7">
      <c r="A13" s="25" t="s">
        <v>117</v>
      </c>
      <c r="B13" s="25" t="s">
        <v>110</v>
      </c>
      <c r="C13" s="28">
        <v>6.8000000000000005E-2</v>
      </c>
      <c r="D13" s="28">
        <v>59.6</v>
      </c>
      <c r="E13" s="28">
        <v>3</v>
      </c>
      <c r="F13" s="28">
        <v>0.6</v>
      </c>
      <c r="G13" s="27">
        <f t="shared" si="0"/>
        <v>59.862800000000007</v>
      </c>
    </row>
    <row r="14" spans="1:7">
      <c r="A14" s="25" t="s">
        <v>118</v>
      </c>
      <c r="B14" s="25" t="s">
        <v>110</v>
      </c>
      <c r="C14" s="28">
        <v>5.8000000000000003E-2</v>
      </c>
      <c r="D14" s="28">
        <v>65.959999999999994</v>
      </c>
      <c r="E14" s="28">
        <v>3</v>
      </c>
      <c r="F14" s="28">
        <v>0.6</v>
      </c>
      <c r="G14" s="27">
        <f t="shared" si="0"/>
        <v>66.222799999999992</v>
      </c>
    </row>
    <row r="15" spans="1:7">
      <c r="A15" s="25" t="s">
        <v>119</v>
      </c>
      <c r="B15" s="25" t="s">
        <v>110</v>
      </c>
      <c r="C15" s="28">
        <v>0.14799999999999999</v>
      </c>
      <c r="D15" s="28">
        <v>74.92</v>
      </c>
      <c r="E15" s="28">
        <v>3</v>
      </c>
      <c r="F15" s="28">
        <v>0.6</v>
      </c>
      <c r="G15" s="27">
        <f t="shared" si="0"/>
        <v>75.1828</v>
      </c>
    </row>
    <row r="16" spans="1:7">
      <c r="A16" s="25" t="s">
        <v>120</v>
      </c>
      <c r="B16" s="25" t="s">
        <v>110</v>
      </c>
      <c r="C16" s="28">
        <v>9.9000000000000005E-2</v>
      </c>
      <c r="D16" s="28">
        <v>64.94</v>
      </c>
      <c r="E16" s="28">
        <v>3</v>
      </c>
      <c r="F16" s="28">
        <v>0.6</v>
      </c>
      <c r="G16" s="27">
        <f t="shared" si="0"/>
        <v>65.202799999999996</v>
      </c>
    </row>
    <row r="17" spans="1:7">
      <c r="A17" s="25" t="s">
        <v>121</v>
      </c>
      <c r="B17" s="25" t="s">
        <v>110</v>
      </c>
      <c r="C17" s="28">
        <v>0.10299999999999999</v>
      </c>
      <c r="D17" s="28">
        <v>68.86</v>
      </c>
      <c r="E17" s="28">
        <v>3</v>
      </c>
      <c r="F17" s="28">
        <v>0.6</v>
      </c>
      <c r="G17" s="27">
        <f t="shared" si="0"/>
        <v>69.122799999999998</v>
      </c>
    </row>
    <row r="18" spans="1:7">
      <c r="A18" s="25" t="s">
        <v>122</v>
      </c>
      <c r="B18" s="25" t="s">
        <v>110</v>
      </c>
      <c r="C18" s="28">
        <v>0.13500000000000001</v>
      </c>
      <c r="D18" s="28">
        <v>75.2</v>
      </c>
      <c r="E18" s="28">
        <v>3</v>
      </c>
      <c r="F18" s="28">
        <v>0.6</v>
      </c>
      <c r="G18" s="27">
        <f t="shared" si="0"/>
        <v>75.462800000000001</v>
      </c>
    </row>
    <row r="19" spans="1:7">
      <c r="A19" s="25" t="s">
        <v>123</v>
      </c>
      <c r="B19" s="25" t="s">
        <v>110</v>
      </c>
      <c r="C19" s="28">
        <v>0.13500000000000001</v>
      </c>
      <c r="D19" s="28">
        <v>72.22</v>
      </c>
      <c r="E19" s="28">
        <v>3</v>
      </c>
      <c r="F19" s="28">
        <v>0.6</v>
      </c>
      <c r="G19" s="27">
        <f t="shared" si="0"/>
        <v>72.482799999999997</v>
      </c>
    </row>
    <row r="20" spans="1:7">
      <c r="A20" s="25" t="s">
        <v>124</v>
      </c>
      <c r="B20" s="25" t="s">
        <v>110</v>
      </c>
      <c r="C20" s="28">
        <v>9.1999999999999998E-2</v>
      </c>
      <c r="D20" s="28">
        <v>61.71</v>
      </c>
      <c r="E20" s="28">
        <v>3</v>
      </c>
      <c r="F20" s="28">
        <v>0.6</v>
      </c>
      <c r="G20" s="27">
        <f t="shared" si="0"/>
        <v>61.972800000000007</v>
      </c>
    </row>
    <row r="21" spans="1:7">
      <c r="A21" s="25" t="s">
        <v>125</v>
      </c>
      <c r="B21" s="25" t="s">
        <v>110</v>
      </c>
      <c r="C21" s="28">
        <v>0.14399999999999999</v>
      </c>
      <c r="D21" s="28">
        <v>74.27</v>
      </c>
      <c r="E21" s="28">
        <v>3</v>
      </c>
      <c r="F21" s="28">
        <v>0.6</v>
      </c>
      <c r="G21" s="27">
        <f t="shared" si="0"/>
        <v>74.532799999999995</v>
      </c>
    </row>
    <row r="22" spans="1:7">
      <c r="A22" s="25" t="s">
        <v>126</v>
      </c>
      <c r="B22" s="25" t="s">
        <v>110</v>
      </c>
      <c r="C22" s="28">
        <v>0.125</v>
      </c>
      <c r="D22" s="28">
        <v>70.22</v>
      </c>
      <c r="E22" s="28">
        <v>3</v>
      </c>
      <c r="F22" s="28">
        <v>0.6</v>
      </c>
      <c r="G22" s="27">
        <f t="shared" si="0"/>
        <v>70.482799999999997</v>
      </c>
    </row>
    <row r="23" spans="1:7">
      <c r="A23" s="25" t="s">
        <v>127</v>
      </c>
      <c r="B23" s="25" t="s">
        <v>110</v>
      </c>
      <c r="C23" s="28">
        <v>0.125</v>
      </c>
      <c r="D23" s="28">
        <v>68.02</v>
      </c>
      <c r="E23" s="28">
        <v>3</v>
      </c>
      <c r="F23" s="28">
        <v>0.6</v>
      </c>
      <c r="G23" s="27">
        <f t="shared" si="0"/>
        <v>68.282799999999995</v>
      </c>
    </row>
    <row r="24" spans="1:7">
      <c r="A24" s="25" t="s">
        <v>128</v>
      </c>
      <c r="B24" s="25" t="s">
        <v>110</v>
      </c>
      <c r="C24" s="28">
        <v>0.11</v>
      </c>
      <c r="D24" s="28">
        <v>66.88</v>
      </c>
      <c r="E24" s="28">
        <v>3</v>
      </c>
      <c r="F24" s="28">
        <v>0.6</v>
      </c>
      <c r="G24" s="27">
        <f t="shared" si="0"/>
        <v>67.142799999999994</v>
      </c>
    </row>
    <row r="25" spans="1:7">
      <c r="A25" s="25" t="s">
        <v>129</v>
      </c>
      <c r="B25" s="25" t="s">
        <v>110</v>
      </c>
      <c r="C25" s="28">
        <v>0.13900000000000001</v>
      </c>
      <c r="D25" s="28">
        <v>76.22</v>
      </c>
      <c r="E25" s="28">
        <v>3</v>
      </c>
      <c r="F25" s="28">
        <v>0.6</v>
      </c>
      <c r="G25" s="27">
        <f t="shared" si="0"/>
        <v>76.482799999999997</v>
      </c>
    </row>
    <row r="26" spans="1:7">
      <c r="A26" s="25" t="s">
        <v>130</v>
      </c>
      <c r="B26" s="25" t="s">
        <v>110</v>
      </c>
      <c r="C26" s="28">
        <v>0.11</v>
      </c>
      <c r="D26" s="28">
        <v>70.02</v>
      </c>
      <c r="E26" s="28">
        <v>3</v>
      </c>
      <c r="F26" s="28">
        <v>0.6</v>
      </c>
      <c r="G26" s="27">
        <f t="shared" si="0"/>
        <v>70.282799999999995</v>
      </c>
    </row>
    <row r="27" spans="1:7">
      <c r="A27" s="25" t="s">
        <v>131</v>
      </c>
      <c r="B27" s="25" t="s">
        <v>110</v>
      </c>
      <c r="C27" s="28">
        <v>0.125</v>
      </c>
      <c r="D27" s="28">
        <v>71.02</v>
      </c>
      <c r="E27" s="28">
        <v>3</v>
      </c>
      <c r="F27" s="28">
        <v>0.6</v>
      </c>
      <c r="G27" s="27">
        <f t="shared" si="0"/>
        <v>71.282799999999995</v>
      </c>
    </row>
    <row r="28" spans="1:7">
      <c r="A28" s="25" t="s">
        <v>132</v>
      </c>
      <c r="B28" s="25" t="s">
        <v>110</v>
      </c>
      <c r="C28" s="28">
        <v>9.0999999999999998E-2</v>
      </c>
      <c r="D28" s="28">
        <v>62.87</v>
      </c>
      <c r="E28" s="28">
        <v>3</v>
      </c>
      <c r="F28" s="28">
        <v>0.6</v>
      </c>
      <c r="G28" s="27">
        <f t="shared" si="0"/>
        <v>63.132800000000003</v>
      </c>
    </row>
    <row r="29" spans="1:7">
      <c r="A29" s="25" t="s">
        <v>133</v>
      </c>
      <c r="B29" s="25" t="s">
        <v>110</v>
      </c>
      <c r="C29" s="28">
        <v>9.0999999999999998E-2</v>
      </c>
      <c r="D29" s="28">
        <v>67.77</v>
      </c>
      <c r="E29" s="28">
        <v>3</v>
      </c>
      <c r="F29" s="28">
        <v>0.6</v>
      </c>
      <c r="G29" s="27">
        <f t="shared" si="0"/>
        <v>68.032799999999995</v>
      </c>
    </row>
    <row r="30" spans="1:7">
      <c r="A30" s="25" t="s">
        <v>134</v>
      </c>
      <c r="B30" s="25" t="s">
        <v>100</v>
      </c>
      <c r="C30" s="28">
        <v>1</v>
      </c>
      <c r="D30" s="28">
        <v>66.33</v>
      </c>
      <c r="E30" s="28">
        <v>1.25</v>
      </c>
      <c r="F30" s="28">
        <v>0.125</v>
      </c>
      <c r="G30" s="27">
        <f t="shared" si="0"/>
        <v>66.402249999999995</v>
      </c>
    </row>
    <row r="31" spans="1:7">
      <c r="A31" s="25" t="s">
        <v>135</v>
      </c>
      <c r="B31" s="25" t="s">
        <v>110</v>
      </c>
      <c r="C31" s="28">
        <v>0.14000000000000001</v>
      </c>
      <c r="D31" s="28">
        <v>72.930000000000007</v>
      </c>
      <c r="E31" s="28">
        <v>3</v>
      </c>
      <c r="F31" s="28">
        <v>0.6</v>
      </c>
      <c r="G31" s="27">
        <f t="shared" si="0"/>
        <v>73.192800000000005</v>
      </c>
    </row>
    <row r="32" spans="1:7">
      <c r="A32" s="25" t="s">
        <v>136</v>
      </c>
      <c r="B32" s="25" t="s">
        <v>110</v>
      </c>
      <c r="C32" s="28">
        <v>0.15</v>
      </c>
      <c r="D32" s="28">
        <v>75.099999999999994</v>
      </c>
      <c r="E32" s="28">
        <v>3</v>
      </c>
      <c r="F32" s="28">
        <v>0.6</v>
      </c>
      <c r="G32" s="27">
        <f t="shared" si="0"/>
        <v>75.362799999999993</v>
      </c>
    </row>
    <row r="33" spans="1:7">
      <c r="A33" s="25" t="s">
        <v>137</v>
      </c>
      <c r="B33" s="25" t="s">
        <v>110</v>
      </c>
      <c r="C33" s="28">
        <v>0.125</v>
      </c>
      <c r="D33" s="28">
        <v>72.34</v>
      </c>
      <c r="E33" s="28">
        <v>3</v>
      </c>
      <c r="F33" s="28">
        <v>0.6</v>
      </c>
      <c r="G33" s="27">
        <f t="shared" si="0"/>
        <v>72.602800000000002</v>
      </c>
    </row>
    <row r="34" spans="1:7">
      <c r="A34" s="25" t="s">
        <v>138</v>
      </c>
      <c r="B34" s="25" t="s">
        <v>110</v>
      </c>
      <c r="C34" s="28">
        <v>0.13900000000000001</v>
      </c>
      <c r="D34" s="28">
        <v>74.540000000000006</v>
      </c>
      <c r="E34" s="28">
        <v>3</v>
      </c>
      <c r="F34" s="28">
        <v>0.6</v>
      </c>
      <c r="G34" s="27">
        <f t="shared" si="0"/>
        <v>74.802800000000005</v>
      </c>
    </row>
    <row r="35" spans="1:7">
      <c r="A35" s="25" t="s">
        <v>139</v>
      </c>
      <c r="B35" s="25" t="s">
        <v>110</v>
      </c>
      <c r="C35" s="28">
        <v>0.13800000000000001</v>
      </c>
      <c r="D35" s="28">
        <v>74</v>
      </c>
      <c r="E35" s="28">
        <v>3</v>
      </c>
      <c r="F35" s="28">
        <v>0.6</v>
      </c>
      <c r="G35" s="27">
        <f t="shared" si="0"/>
        <v>74.262799999999999</v>
      </c>
    </row>
    <row r="36" spans="1:7">
      <c r="A36" s="25" t="s">
        <v>140</v>
      </c>
      <c r="B36" s="25" t="s">
        <v>110</v>
      </c>
      <c r="C36" s="28">
        <v>0.128</v>
      </c>
      <c r="D36" s="28">
        <v>73.84</v>
      </c>
      <c r="E36" s="28">
        <v>1.1000000000000001</v>
      </c>
      <c r="F36" s="28">
        <v>0.11</v>
      </c>
      <c r="G36" s="27">
        <f t="shared" si="0"/>
        <v>73.903580000000005</v>
      </c>
    </row>
    <row r="37" spans="1:7">
      <c r="A37" s="25" t="s">
        <v>141</v>
      </c>
      <c r="B37" s="25" t="s">
        <v>110</v>
      </c>
      <c r="C37" s="28">
        <v>8.4000000000000005E-2</v>
      </c>
      <c r="D37" s="28">
        <v>68.44</v>
      </c>
      <c r="E37" s="28">
        <v>1.1000000000000001</v>
      </c>
      <c r="F37" s="28">
        <v>0.11</v>
      </c>
      <c r="G37" s="27">
        <f t="shared" si="0"/>
        <v>68.503579999999999</v>
      </c>
    </row>
    <row r="38" spans="1:7">
      <c r="A38" s="25" t="s">
        <v>142</v>
      </c>
      <c r="B38" s="25" t="s">
        <v>110</v>
      </c>
      <c r="C38" s="28">
        <v>0.125</v>
      </c>
      <c r="D38" s="28">
        <v>71.06</v>
      </c>
      <c r="E38" s="28">
        <v>1.1000000000000001</v>
      </c>
      <c r="F38" s="28">
        <v>0.11</v>
      </c>
      <c r="G38" s="27">
        <f t="shared" si="0"/>
        <v>71.123580000000004</v>
      </c>
    </row>
    <row r="39" spans="1:7">
      <c r="A39" s="25" t="s">
        <v>143</v>
      </c>
      <c r="B39" s="25" t="s">
        <v>110</v>
      </c>
      <c r="C39" s="28">
        <v>0.12</v>
      </c>
      <c r="D39" s="28">
        <v>81.55</v>
      </c>
      <c r="E39" s="28">
        <v>1.1000000000000001</v>
      </c>
      <c r="F39" s="28">
        <v>0.11</v>
      </c>
      <c r="G39" s="27">
        <f t="shared" si="0"/>
        <v>81.613579999999999</v>
      </c>
    </row>
    <row r="40" spans="1:7">
      <c r="C40" s="24"/>
      <c r="D40" s="24"/>
      <c r="E40" s="24"/>
      <c r="F40" s="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3FD8-E149-49AB-AFAE-E9E9F42918B6}">
  <dimension ref="A1:C59"/>
  <sheetViews>
    <sheetView workbookViewId="0">
      <selection activeCell="B7" sqref="B7"/>
    </sheetView>
  </sheetViews>
  <sheetFormatPr defaultRowHeight="15"/>
  <cols>
    <col min="1" max="1" width="24.140625" bestFit="1" customWidth="1"/>
    <col min="2" max="2" width="27.42578125" bestFit="1" customWidth="1"/>
    <col min="3" max="3" width="27.5703125" bestFit="1" customWidth="1"/>
  </cols>
  <sheetData>
    <row r="1" spans="1:3" ht="15.75">
      <c r="A1" s="8" t="s">
        <v>144</v>
      </c>
      <c r="B1" s="8" t="s">
        <v>145</v>
      </c>
      <c r="C1" s="8" t="s">
        <v>54</v>
      </c>
    </row>
    <row r="2" spans="1:3">
      <c r="A2" s="9" t="s">
        <v>146</v>
      </c>
      <c r="B2" s="9">
        <v>1</v>
      </c>
      <c r="C2" s="9" t="s">
        <v>56</v>
      </c>
    </row>
    <row r="3" spans="1:3">
      <c r="A3" s="9" t="s">
        <v>147</v>
      </c>
      <c r="B3" s="9">
        <v>25</v>
      </c>
      <c r="C3" s="9" t="s">
        <v>56</v>
      </c>
    </row>
    <row r="4" spans="1:3">
      <c r="A4" s="9" t="s">
        <v>148</v>
      </c>
      <c r="B4" s="9">
        <v>298</v>
      </c>
      <c r="C4" s="9" t="s">
        <v>56</v>
      </c>
    </row>
    <row r="5" spans="1:3">
      <c r="A5" s="9" t="s">
        <v>149</v>
      </c>
      <c r="B5" s="9">
        <v>14800</v>
      </c>
      <c r="C5" s="9" t="s">
        <v>56</v>
      </c>
    </row>
    <row r="6" spans="1:3">
      <c r="A6" s="9" t="s">
        <v>150</v>
      </c>
      <c r="B6" s="9">
        <v>675</v>
      </c>
      <c r="C6" s="9" t="s">
        <v>56</v>
      </c>
    </row>
    <row r="7" spans="1:3">
      <c r="A7" s="9" t="s">
        <v>151</v>
      </c>
      <c r="B7" s="9">
        <v>92</v>
      </c>
      <c r="C7" s="9" t="s">
        <v>56</v>
      </c>
    </row>
    <row r="8" spans="1:3">
      <c r="A8" s="9" t="s">
        <v>152</v>
      </c>
      <c r="B8" s="9">
        <v>3500</v>
      </c>
      <c r="C8" s="9" t="s">
        <v>56</v>
      </c>
    </row>
    <row r="9" spans="1:3">
      <c r="A9" s="9" t="s">
        <v>153</v>
      </c>
      <c r="B9" s="9">
        <v>1100</v>
      </c>
      <c r="C9" s="9" t="s">
        <v>56</v>
      </c>
    </row>
    <row r="10" spans="1:3">
      <c r="A10" s="9" t="s">
        <v>154</v>
      </c>
      <c r="B10" s="9">
        <v>1430</v>
      </c>
      <c r="C10" s="9" t="s">
        <v>56</v>
      </c>
    </row>
    <row r="11" spans="1:3">
      <c r="A11" s="9" t="s">
        <v>155</v>
      </c>
      <c r="B11" s="9">
        <v>353</v>
      </c>
      <c r="C11" s="9" t="s">
        <v>56</v>
      </c>
    </row>
    <row r="12" spans="1:3">
      <c r="A12" s="9" t="s">
        <v>156</v>
      </c>
      <c r="B12" s="9">
        <v>4470</v>
      </c>
      <c r="C12" s="9" t="s">
        <v>56</v>
      </c>
    </row>
    <row r="13" spans="1:3">
      <c r="A13" s="9" t="s">
        <v>157</v>
      </c>
      <c r="B13" s="9">
        <v>53</v>
      </c>
      <c r="C13" s="9" t="s">
        <v>56</v>
      </c>
    </row>
    <row r="14" spans="1:3">
      <c r="A14" s="9" t="s">
        <v>158</v>
      </c>
      <c r="B14" s="9">
        <v>124</v>
      </c>
      <c r="C14" s="9" t="s">
        <v>56</v>
      </c>
    </row>
    <row r="15" spans="1:3">
      <c r="A15" s="9" t="s">
        <v>159</v>
      </c>
      <c r="B15" s="9">
        <v>12</v>
      </c>
      <c r="C15" s="9" t="s">
        <v>56</v>
      </c>
    </row>
    <row r="16" spans="1:3">
      <c r="A16" s="9" t="s">
        <v>160</v>
      </c>
      <c r="B16" s="9">
        <v>3220</v>
      </c>
      <c r="C16" s="9" t="s">
        <v>56</v>
      </c>
    </row>
    <row r="17" spans="1:3">
      <c r="A17" s="9" t="s">
        <v>161</v>
      </c>
      <c r="B17" s="9">
        <v>1340</v>
      </c>
      <c r="C17" s="9" t="s">
        <v>56</v>
      </c>
    </row>
    <row r="18" spans="1:3">
      <c r="A18" s="9" t="s">
        <v>162</v>
      </c>
      <c r="B18" s="9">
        <v>1370</v>
      </c>
      <c r="C18" s="9" t="s">
        <v>56</v>
      </c>
    </row>
    <row r="19" spans="1:3">
      <c r="A19" s="9" t="s">
        <v>163</v>
      </c>
      <c r="B19" s="9">
        <v>9810</v>
      </c>
      <c r="C19" s="9" t="s">
        <v>56</v>
      </c>
    </row>
    <row r="20" spans="1:3">
      <c r="A20" s="9" t="s">
        <v>164</v>
      </c>
      <c r="B20" s="9">
        <v>693</v>
      </c>
      <c r="C20" s="9" t="s">
        <v>56</v>
      </c>
    </row>
    <row r="21" spans="1:3">
      <c r="A21" s="9" t="s">
        <v>165</v>
      </c>
      <c r="B21" s="9">
        <v>1030</v>
      </c>
      <c r="C21" s="9" t="s">
        <v>56</v>
      </c>
    </row>
    <row r="22" spans="1:3">
      <c r="A22" s="9" t="s">
        <v>166</v>
      </c>
      <c r="B22" s="9">
        <v>794</v>
      </c>
      <c r="C22" s="9" t="s">
        <v>56</v>
      </c>
    </row>
    <row r="23" spans="1:3">
      <c r="A23" s="9" t="s">
        <v>167</v>
      </c>
      <c r="B23" s="9">
        <v>1640</v>
      </c>
      <c r="C23" s="9" t="s">
        <v>56</v>
      </c>
    </row>
    <row r="24" spans="1:3">
      <c r="A24" s="9" t="s">
        <v>168</v>
      </c>
      <c r="B24" s="9">
        <v>16</v>
      </c>
      <c r="C24" s="9" t="s">
        <v>56</v>
      </c>
    </row>
    <row r="25" spans="1:3">
      <c r="A25" s="9" t="s">
        <v>169</v>
      </c>
      <c r="B25" s="9">
        <v>14</v>
      </c>
      <c r="C25" s="9" t="s">
        <v>56</v>
      </c>
    </row>
    <row r="26" spans="1:3">
      <c r="A26" s="9" t="s">
        <v>170</v>
      </c>
      <c r="B26" s="9">
        <v>19</v>
      </c>
      <c r="C26" s="9" t="s">
        <v>56</v>
      </c>
    </row>
    <row r="27" spans="1:3">
      <c r="A27" s="9" t="s">
        <v>171</v>
      </c>
      <c r="B27" s="9">
        <v>2100</v>
      </c>
      <c r="C27" s="9" t="s">
        <v>56</v>
      </c>
    </row>
    <row r="28" spans="1:3">
      <c r="A28" s="9" t="s">
        <v>172</v>
      </c>
      <c r="B28" s="9">
        <v>1330</v>
      </c>
      <c r="C28" s="9" t="s">
        <v>56</v>
      </c>
    </row>
    <row r="29" spans="1:3">
      <c r="A29" s="9" t="s">
        <v>173</v>
      </c>
      <c r="B29" s="9">
        <v>3444</v>
      </c>
      <c r="C29" s="9" t="s">
        <v>56</v>
      </c>
    </row>
    <row r="30" spans="1:3">
      <c r="A30" s="9" t="s">
        <v>174</v>
      </c>
      <c r="B30" s="9">
        <v>3922</v>
      </c>
      <c r="C30" s="9" t="s">
        <v>56</v>
      </c>
    </row>
    <row r="31" spans="1:3">
      <c r="A31" s="9" t="s">
        <v>175</v>
      </c>
      <c r="B31" s="9">
        <v>0</v>
      </c>
      <c r="C31" s="9" t="s">
        <v>56</v>
      </c>
    </row>
    <row r="32" spans="1:3">
      <c r="A32" s="9" t="s">
        <v>176</v>
      </c>
      <c r="B32" s="9">
        <v>2107</v>
      </c>
      <c r="C32" s="9" t="s">
        <v>56</v>
      </c>
    </row>
    <row r="33" spans="1:3">
      <c r="A33" s="9" t="s">
        <v>177</v>
      </c>
      <c r="B33" s="9">
        <v>2804</v>
      </c>
      <c r="C33" s="9" t="s">
        <v>56</v>
      </c>
    </row>
    <row r="34" spans="1:3">
      <c r="A34" s="9" t="s">
        <v>178</v>
      </c>
      <c r="B34" s="9">
        <v>1774</v>
      </c>
      <c r="C34" s="9" t="s">
        <v>56</v>
      </c>
    </row>
    <row r="35" spans="1:3">
      <c r="A35" s="9" t="s">
        <v>179</v>
      </c>
      <c r="B35" s="9">
        <v>1627</v>
      </c>
      <c r="C35" s="9" t="s">
        <v>56</v>
      </c>
    </row>
    <row r="36" spans="1:3">
      <c r="A36" s="9" t="s">
        <v>180</v>
      </c>
      <c r="B36" s="9">
        <v>1552</v>
      </c>
      <c r="C36" s="9" t="s">
        <v>56</v>
      </c>
    </row>
    <row r="37" spans="1:3">
      <c r="A37" s="9" t="s">
        <v>181</v>
      </c>
      <c r="B37" s="9">
        <v>2301</v>
      </c>
      <c r="C37" s="9" t="s">
        <v>56</v>
      </c>
    </row>
    <row r="38" spans="1:3">
      <c r="A38" s="9" t="s">
        <v>182</v>
      </c>
      <c r="B38" s="9">
        <v>0</v>
      </c>
      <c r="C38" s="9" t="s">
        <v>56</v>
      </c>
    </row>
    <row r="39" spans="1:3">
      <c r="A39" s="9" t="s">
        <v>183</v>
      </c>
      <c r="B39" s="9">
        <v>2088</v>
      </c>
      <c r="C39" s="9" t="s">
        <v>56</v>
      </c>
    </row>
    <row r="40" spans="1:3">
      <c r="A40" s="9" t="s">
        <v>184</v>
      </c>
      <c r="B40" s="9">
        <v>2229</v>
      </c>
      <c r="C40" s="9" t="s">
        <v>56</v>
      </c>
    </row>
    <row r="41" spans="1:3">
      <c r="A41" s="9" t="s">
        <v>185</v>
      </c>
      <c r="B41" s="9">
        <v>14</v>
      </c>
      <c r="C41" s="9" t="s">
        <v>56</v>
      </c>
    </row>
    <row r="42" spans="1:3">
      <c r="A42" s="9" t="s">
        <v>186</v>
      </c>
      <c r="B42" s="9">
        <v>4</v>
      </c>
      <c r="C42" s="9" t="s">
        <v>56</v>
      </c>
    </row>
    <row r="43" spans="1:3">
      <c r="A43" s="9" t="s">
        <v>187</v>
      </c>
      <c r="B43" s="9">
        <v>2053</v>
      </c>
      <c r="C43" s="9" t="s">
        <v>56</v>
      </c>
    </row>
    <row r="44" spans="1:3">
      <c r="A44" s="9" t="s">
        <v>188</v>
      </c>
      <c r="B44" s="9">
        <v>0</v>
      </c>
      <c r="C44" s="9" t="s">
        <v>56</v>
      </c>
    </row>
    <row r="45" spans="1:3">
      <c r="A45" s="9" t="s">
        <v>189</v>
      </c>
      <c r="B45" s="9">
        <v>0</v>
      </c>
      <c r="C45" s="9" t="s">
        <v>56</v>
      </c>
    </row>
    <row r="46" spans="1:3">
      <c r="A46" s="9" t="s">
        <v>190</v>
      </c>
      <c r="B46" s="9">
        <v>2346</v>
      </c>
      <c r="C46" s="9" t="s">
        <v>56</v>
      </c>
    </row>
    <row r="47" spans="1:3">
      <c r="A47" s="9" t="s">
        <v>191</v>
      </c>
      <c r="B47" s="9">
        <v>3143</v>
      </c>
      <c r="C47" s="9" t="s">
        <v>56</v>
      </c>
    </row>
    <row r="48" spans="1:3">
      <c r="A48" s="9" t="s">
        <v>192</v>
      </c>
      <c r="B48" s="9">
        <v>2729</v>
      </c>
      <c r="C48" s="9" t="s">
        <v>56</v>
      </c>
    </row>
    <row r="49" spans="1:3">
      <c r="A49" s="9" t="s">
        <v>193</v>
      </c>
      <c r="B49" s="9">
        <v>2280</v>
      </c>
      <c r="C49" s="9" t="s">
        <v>56</v>
      </c>
    </row>
    <row r="50" spans="1:3">
      <c r="A50" s="9" t="s">
        <v>194</v>
      </c>
      <c r="B50" s="9">
        <v>2440</v>
      </c>
      <c r="C50" s="9" t="s">
        <v>56</v>
      </c>
    </row>
    <row r="51" spans="1:3">
      <c r="A51" s="9" t="s">
        <v>195</v>
      </c>
      <c r="B51" s="9">
        <v>1508</v>
      </c>
      <c r="C51" s="9" t="s">
        <v>56</v>
      </c>
    </row>
    <row r="52" spans="1:3">
      <c r="A52" s="9" t="s">
        <v>196</v>
      </c>
      <c r="B52" s="9">
        <v>3607</v>
      </c>
      <c r="C52" s="9" t="s">
        <v>56</v>
      </c>
    </row>
    <row r="53" spans="1:3">
      <c r="A53" s="9" t="s">
        <v>197</v>
      </c>
      <c r="B53" s="9">
        <v>3245</v>
      </c>
      <c r="C53" s="9" t="s">
        <v>56</v>
      </c>
    </row>
    <row r="54" spans="1:3">
      <c r="A54" s="9" t="s">
        <v>198</v>
      </c>
      <c r="B54" s="9">
        <v>32</v>
      </c>
      <c r="C54" s="9" t="s">
        <v>56</v>
      </c>
    </row>
    <row r="55" spans="1:3">
      <c r="A55" s="9" t="s">
        <v>199</v>
      </c>
      <c r="B55" s="9">
        <v>0</v>
      </c>
      <c r="C55" s="9" t="s">
        <v>56</v>
      </c>
    </row>
    <row r="56" spans="1:3">
      <c r="A56" s="9" t="s">
        <v>200</v>
      </c>
      <c r="B56" s="9">
        <v>325</v>
      </c>
      <c r="C56" s="9" t="s">
        <v>56</v>
      </c>
    </row>
    <row r="57" spans="1:3">
      <c r="A57" s="9" t="s">
        <v>201</v>
      </c>
      <c r="B57" s="9">
        <v>3985</v>
      </c>
      <c r="C57" s="9" t="s">
        <v>56</v>
      </c>
    </row>
    <row r="58" spans="1:3">
      <c r="A58" s="9" t="s">
        <v>202</v>
      </c>
      <c r="B58" s="9">
        <v>13214</v>
      </c>
      <c r="C58" s="9" t="s">
        <v>56</v>
      </c>
    </row>
    <row r="59" spans="1:3">
      <c r="A59" s="9" t="s">
        <v>203</v>
      </c>
      <c r="B59" s="9">
        <v>13396</v>
      </c>
      <c r="C59" s="9" t="s">
        <v>56</v>
      </c>
    </row>
  </sheetData>
  <phoneticPr fontId="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C85C-43E8-457F-89C0-01425FB2047A}">
  <dimension ref="A1:K500"/>
  <sheetViews>
    <sheetView workbookViewId="0">
      <selection activeCell="A3" sqref="A3"/>
    </sheetView>
  </sheetViews>
  <sheetFormatPr defaultRowHeight="15"/>
  <cols>
    <col min="1" max="1" width="11.140625" bestFit="1" customWidth="1"/>
    <col min="2" max="2" width="11.7109375" bestFit="1" customWidth="1"/>
    <col min="3" max="3" width="13.28515625" bestFit="1" customWidth="1"/>
    <col min="4" max="4" width="17.5703125" style="15" bestFit="1" customWidth="1"/>
    <col min="5" max="5" width="11.85546875" style="15" bestFit="1" customWidth="1"/>
    <col min="6" max="6" width="12.7109375" style="15" bestFit="1" customWidth="1"/>
    <col min="7" max="7" width="5.42578125" bestFit="1" customWidth="1"/>
    <col min="8" max="8" width="14.42578125" bestFit="1" customWidth="1"/>
    <col min="9" max="9" width="22.28515625" bestFit="1" customWidth="1"/>
    <col min="10" max="10" width="11.28515625" bestFit="1" customWidth="1"/>
  </cols>
  <sheetData>
    <row r="1" spans="1:11">
      <c r="A1" s="1" t="s">
        <v>31</v>
      </c>
      <c r="B1" s="1" t="s">
        <v>32</v>
      </c>
      <c r="C1" s="1" t="s">
        <v>204</v>
      </c>
      <c r="D1" s="2" t="s">
        <v>205</v>
      </c>
      <c r="E1" s="2" t="s">
        <v>41</v>
      </c>
      <c r="F1" s="2" t="s">
        <v>42</v>
      </c>
      <c r="I1" s="2" t="s">
        <v>43</v>
      </c>
    </row>
    <row r="2" spans="1:11">
      <c r="A2" s="3">
        <v>1</v>
      </c>
      <c r="B2" s="3">
        <v>2023</v>
      </c>
      <c r="C2" s="4" t="s">
        <v>206</v>
      </c>
      <c r="D2" s="5">
        <v>10000</v>
      </c>
      <c r="E2" s="6">
        <f>(D2/1000)*VLOOKUP(C2,'Electric Factors'!B:C,2,FALSE)/2.205</f>
        <v>4278.5396825396829</v>
      </c>
      <c r="F2" s="6">
        <f>E2/1000</f>
        <v>4.2785396825396829</v>
      </c>
      <c r="I2" s="3" t="s">
        <v>46</v>
      </c>
      <c r="K2" t="s">
        <v>207</v>
      </c>
    </row>
    <row r="3" spans="1:11">
      <c r="A3" s="3"/>
      <c r="B3" s="3"/>
      <c r="C3" s="4"/>
      <c r="D3" s="5"/>
      <c r="E3" s="6" t="e">
        <f>(D3/1000)*VLOOKUP(C3,'Electric Factors'!B:C,2,FALSE)/2.205</f>
        <v>#N/A</v>
      </c>
      <c r="F3" s="6" t="e">
        <f t="shared" ref="F3:F66" si="0">E3/1000</f>
        <v>#N/A</v>
      </c>
      <c r="I3" s="4" t="s">
        <v>208</v>
      </c>
      <c r="K3" s="7" t="s">
        <v>209</v>
      </c>
    </row>
    <row r="4" spans="1:11">
      <c r="A4" s="3"/>
      <c r="B4" s="3"/>
      <c r="C4" s="4"/>
      <c r="D4" s="5"/>
      <c r="E4" s="6" t="e">
        <f>(D4/1000)*VLOOKUP(C4,'Electric Factors'!B:C,2,FALSE)/2.205</f>
        <v>#N/A</v>
      </c>
      <c r="F4" s="6" t="e">
        <f t="shared" si="0"/>
        <v>#N/A</v>
      </c>
      <c r="I4" s="6" t="s">
        <v>48</v>
      </c>
    </row>
    <row r="5" spans="1:11">
      <c r="A5" s="3"/>
      <c r="B5" s="3"/>
      <c r="C5" s="4"/>
      <c r="D5" s="5"/>
      <c r="E5" s="6" t="e">
        <f>(D5/1000)*VLOOKUP(C5,'Electric Factors'!B:C,2,FALSE)/2.205</f>
        <v>#N/A</v>
      </c>
      <c r="F5" s="6" t="e">
        <f t="shared" si="0"/>
        <v>#N/A</v>
      </c>
    </row>
    <row r="6" spans="1:11">
      <c r="A6" s="3"/>
      <c r="B6" s="3"/>
      <c r="C6" s="4"/>
      <c r="D6" s="5"/>
      <c r="E6" s="6" t="e">
        <f>(D6/1000)*VLOOKUP(C6,'Electric Factors'!B:C,2,FALSE)/2.205</f>
        <v>#N/A</v>
      </c>
      <c r="F6" s="6" t="e">
        <f t="shared" si="0"/>
        <v>#N/A</v>
      </c>
    </row>
    <row r="7" spans="1:11">
      <c r="A7" s="3"/>
      <c r="B7" s="3"/>
      <c r="C7" s="4"/>
      <c r="D7" s="5"/>
      <c r="E7" s="6" t="e">
        <f>(D7/1000)*VLOOKUP(C7,'Electric Factors'!B:C,2,FALSE)/2.205</f>
        <v>#N/A</v>
      </c>
      <c r="F7" s="6" t="e">
        <f t="shared" si="0"/>
        <v>#N/A</v>
      </c>
    </row>
    <row r="8" spans="1:11">
      <c r="A8" s="3"/>
      <c r="B8" s="3"/>
      <c r="C8" s="4"/>
      <c r="D8" s="5"/>
      <c r="E8" s="6" t="e">
        <f>(D8/1000)*VLOOKUP(C8,'Electric Factors'!B:C,2,FALSE)/2.205</f>
        <v>#N/A</v>
      </c>
      <c r="F8" s="6" t="e">
        <f t="shared" si="0"/>
        <v>#N/A</v>
      </c>
    </row>
    <row r="9" spans="1:11">
      <c r="A9" s="3"/>
      <c r="B9" s="3"/>
      <c r="C9" s="4"/>
      <c r="D9" s="5"/>
      <c r="E9" s="6" t="e">
        <f>(D9/1000)*VLOOKUP(C9,'Electric Factors'!B:C,2,FALSE)/2.205</f>
        <v>#N/A</v>
      </c>
      <c r="F9" s="6" t="e">
        <f t="shared" si="0"/>
        <v>#N/A</v>
      </c>
    </row>
    <row r="10" spans="1:11">
      <c r="A10" s="3"/>
      <c r="B10" s="3"/>
      <c r="C10" s="4"/>
      <c r="D10" s="5"/>
      <c r="E10" s="6" t="e">
        <f>(D10/1000)*VLOOKUP(C10,'Electric Factors'!B:C,2,FALSE)/2.205</f>
        <v>#N/A</v>
      </c>
      <c r="F10" s="6" t="e">
        <f t="shared" si="0"/>
        <v>#N/A</v>
      </c>
    </row>
    <row r="11" spans="1:11">
      <c r="A11" s="3"/>
      <c r="B11" s="3"/>
      <c r="C11" s="4"/>
      <c r="D11" s="5"/>
      <c r="E11" s="6" t="e">
        <f>(D11/1000)*VLOOKUP(C11,'Electric Factors'!B:C,2,FALSE)/2.205</f>
        <v>#N/A</v>
      </c>
      <c r="F11" s="6" t="e">
        <f t="shared" si="0"/>
        <v>#N/A</v>
      </c>
    </row>
    <row r="12" spans="1:11">
      <c r="A12" s="3"/>
      <c r="B12" s="3"/>
      <c r="C12" s="4"/>
      <c r="D12" s="5"/>
      <c r="E12" s="6" t="e">
        <f>(D12/1000)*VLOOKUP(C12,'Electric Factors'!B:C,2,FALSE)/2.205</f>
        <v>#N/A</v>
      </c>
      <c r="F12" s="6" t="e">
        <f t="shared" si="0"/>
        <v>#N/A</v>
      </c>
    </row>
    <row r="13" spans="1:11">
      <c r="A13" s="3"/>
      <c r="B13" s="3"/>
      <c r="C13" s="4"/>
      <c r="D13" s="5"/>
      <c r="E13" s="6" t="e">
        <f>(D13/1000)*VLOOKUP(C13,'Electric Factors'!B:C,2,FALSE)/2.205</f>
        <v>#N/A</v>
      </c>
      <c r="F13" s="6" t="e">
        <f t="shared" si="0"/>
        <v>#N/A</v>
      </c>
    </row>
    <row r="14" spans="1:11">
      <c r="A14" s="3"/>
      <c r="B14" s="3"/>
      <c r="C14" s="4"/>
      <c r="D14" s="5"/>
      <c r="E14" s="6" t="e">
        <f>(D14/1000)*VLOOKUP(C14,'Electric Factors'!B:C,2,FALSE)/2.205</f>
        <v>#N/A</v>
      </c>
      <c r="F14" s="6" t="e">
        <f t="shared" si="0"/>
        <v>#N/A</v>
      </c>
    </row>
    <row r="15" spans="1:11">
      <c r="A15" s="3"/>
      <c r="B15" s="3"/>
      <c r="C15" s="4"/>
      <c r="D15" s="5"/>
      <c r="E15" s="6" t="e">
        <f>(D15/1000)*VLOOKUP(C15,'Electric Factors'!B:C,2,FALSE)/2.205</f>
        <v>#N/A</v>
      </c>
      <c r="F15" s="6" t="e">
        <f t="shared" si="0"/>
        <v>#N/A</v>
      </c>
    </row>
    <row r="16" spans="1:11">
      <c r="A16" s="3"/>
      <c r="B16" s="3"/>
      <c r="C16" s="4"/>
      <c r="D16" s="5"/>
      <c r="E16" s="6" t="e">
        <f>(D16/1000)*VLOOKUP(C16,'Electric Factors'!B:C,2,FALSE)/2.205</f>
        <v>#N/A</v>
      </c>
      <c r="F16" s="6" t="e">
        <f t="shared" si="0"/>
        <v>#N/A</v>
      </c>
    </row>
    <row r="17" spans="1:6">
      <c r="A17" s="3"/>
      <c r="B17" s="3"/>
      <c r="C17" s="4"/>
      <c r="D17" s="5"/>
      <c r="E17" s="6" t="e">
        <f>(D17/1000)*VLOOKUP(C17,'Electric Factors'!B:C,2,FALSE)/2.205</f>
        <v>#N/A</v>
      </c>
      <c r="F17" s="6" t="e">
        <f t="shared" si="0"/>
        <v>#N/A</v>
      </c>
    </row>
    <row r="18" spans="1:6">
      <c r="A18" s="3"/>
      <c r="B18" s="3"/>
      <c r="C18" s="4"/>
      <c r="D18" s="5"/>
      <c r="E18" s="6" t="e">
        <f>(D18/1000)*VLOOKUP(C18,'Electric Factors'!B:C,2,FALSE)/2.205</f>
        <v>#N/A</v>
      </c>
      <c r="F18" s="6" t="e">
        <f t="shared" si="0"/>
        <v>#N/A</v>
      </c>
    </row>
    <row r="19" spans="1:6">
      <c r="A19" s="3"/>
      <c r="B19" s="3"/>
      <c r="C19" s="4"/>
      <c r="D19" s="5"/>
      <c r="E19" s="6" t="e">
        <f>(D19/1000)*VLOOKUP(C19,'Electric Factors'!B:C,2,FALSE)/2.205</f>
        <v>#N/A</v>
      </c>
      <c r="F19" s="6" t="e">
        <f t="shared" si="0"/>
        <v>#N/A</v>
      </c>
    </row>
    <row r="20" spans="1:6">
      <c r="A20" s="3"/>
      <c r="B20" s="3"/>
      <c r="C20" s="4"/>
      <c r="D20" s="5"/>
      <c r="E20" s="6" t="e">
        <f>(D20/1000)*VLOOKUP(C20,'Electric Factors'!B:C,2,FALSE)/2.205</f>
        <v>#N/A</v>
      </c>
      <c r="F20" s="6" t="e">
        <f t="shared" si="0"/>
        <v>#N/A</v>
      </c>
    </row>
    <row r="21" spans="1:6">
      <c r="A21" s="3"/>
      <c r="B21" s="3"/>
      <c r="C21" s="4"/>
      <c r="D21" s="5"/>
      <c r="E21" s="6" t="e">
        <f>(D21/1000)*VLOOKUP(C21,'Electric Factors'!B:C,2,FALSE)/2.205</f>
        <v>#N/A</v>
      </c>
      <c r="F21" s="6" t="e">
        <f t="shared" si="0"/>
        <v>#N/A</v>
      </c>
    </row>
    <row r="22" spans="1:6">
      <c r="A22" s="3"/>
      <c r="B22" s="3"/>
      <c r="C22" s="4"/>
      <c r="D22" s="5"/>
      <c r="E22" s="6" t="e">
        <f>(D22/1000)*VLOOKUP(C22,'Electric Factors'!B:C,2,FALSE)/2.205</f>
        <v>#N/A</v>
      </c>
      <c r="F22" s="6" t="e">
        <f t="shared" si="0"/>
        <v>#N/A</v>
      </c>
    </row>
    <row r="23" spans="1:6">
      <c r="A23" s="3"/>
      <c r="B23" s="3"/>
      <c r="C23" s="4"/>
      <c r="D23" s="5"/>
      <c r="E23" s="6" t="e">
        <f>(D23/1000)*VLOOKUP(C23,'Electric Factors'!B:C,2,FALSE)/2.205</f>
        <v>#N/A</v>
      </c>
      <c r="F23" s="6" t="e">
        <f t="shared" si="0"/>
        <v>#N/A</v>
      </c>
    </row>
    <row r="24" spans="1:6">
      <c r="A24" s="3"/>
      <c r="B24" s="3"/>
      <c r="C24" s="4"/>
      <c r="D24" s="5"/>
      <c r="E24" s="6" t="e">
        <f>(D24/1000)*VLOOKUP(C24,'Electric Factors'!B:C,2,FALSE)/2.205</f>
        <v>#N/A</v>
      </c>
      <c r="F24" s="6" t="e">
        <f t="shared" si="0"/>
        <v>#N/A</v>
      </c>
    </row>
    <row r="25" spans="1:6">
      <c r="A25" s="3"/>
      <c r="B25" s="3"/>
      <c r="C25" s="4"/>
      <c r="D25" s="5"/>
      <c r="E25" s="6" t="e">
        <f>(D25/1000)*VLOOKUP(C25,'Electric Factors'!B:C,2,FALSE)/2.205</f>
        <v>#N/A</v>
      </c>
      <c r="F25" s="6" t="e">
        <f t="shared" si="0"/>
        <v>#N/A</v>
      </c>
    </row>
    <row r="26" spans="1:6">
      <c r="A26" s="3"/>
      <c r="B26" s="3"/>
      <c r="C26" s="4"/>
      <c r="D26" s="5"/>
      <c r="E26" s="6" t="e">
        <f>(D26/1000)*VLOOKUP(C26,'Electric Factors'!B:C,2,FALSE)/2.205</f>
        <v>#N/A</v>
      </c>
      <c r="F26" s="6" t="e">
        <f t="shared" si="0"/>
        <v>#N/A</v>
      </c>
    </row>
    <row r="27" spans="1:6">
      <c r="A27" s="3"/>
      <c r="B27" s="3"/>
      <c r="C27" s="4"/>
      <c r="D27" s="5"/>
      <c r="E27" s="6" t="e">
        <f>(D27/1000)*VLOOKUP(C27,'Electric Factors'!B:C,2,FALSE)/2.205</f>
        <v>#N/A</v>
      </c>
      <c r="F27" s="6" t="e">
        <f t="shared" si="0"/>
        <v>#N/A</v>
      </c>
    </row>
    <row r="28" spans="1:6">
      <c r="A28" s="3"/>
      <c r="B28" s="3"/>
      <c r="C28" s="4"/>
      <c r="D28" s="5"/>
      <c r="E28" s="6" t="e">
        <f>(D28/1000)*VLOOKUP(C28,'Electric Factors'!B:C,2,FALSE)/2.205</f>
        <v>#N/A</v>
      </c>
      <c r="F28" s="6" t="e">
        <f t="shared" si="0"/>
        <v>#N/A</v>
      </c>
    </row>
    <row r="29" spans="1:6">
      <c r="A29" s="3"/>
      <c r="B29" s="3"/>
      <c r="C29" s="4"/>
      <c r="D29" s="5"/>
      <c r="E29" s="6" t="e">
        <f>(D29/1000)*VLOOKUP(C29,'Electric Factors'!B:C,2,FALSE)/2.205</f>
        <v>#N/A</v>
      </c>
      <c r="F29" s="6" t="e">
        <f t="shared" si="0"/>
        <v>#N/A</v>
      </c>
    </row>
    <row r="30" spans="1:6">
      <c r="A30" s="3"/>
      <c r="B30" s="3"/>
      <c r="C30" s="4"/>
      <c r="D30" s="5"/>
      <c r="E30" s="6" t="e">
        <f>(D30/1000)*VLOOKUP(C30,'Electric Factors'!B:C,2,FALSE)/2.205</f>
        <v>#N/A</v>
      </c>
      <c r="F30" s="6" t="e">
        <f t="shared" si="0"/>
        <v>#N/A</v>
      </c>
    </row>
    <row r="31" spans="1:6">
      <c r="A31" s="3"/>
      <c r="B31" s="3"/>
      <c r="C31" s="4"/>
      <c r="D31" s="5"/>
      <c r="E31" s="6" t="e">
        <f>(D31/1000)*VLOOKUP(C31,'Electric Factors'!B:C,2,FALSE)/2.205</f>
        <v>#N/A</v>
      </c>
      <c r="F31" s="6" t="e">
        <f t="shared" si="0"/>
        <v>#N/A</v>
      </c>
    </row>
    <row r="32" spans="1:6">
      <c r="A32" s="3"/>
      <c r="B32" s="3"/>
      <c r="C32" s="4"/>
      <c r="D32" s="5"/>
      <c r="E32" s="6" t="e">
        <f>(D32/1000)*VLOOKUP(C32,'Electric Factors'!B:C,2,FALSE)/2.205</f>
        <v>#N/A</v>
      </c>
      <c r="F32" s="6" t="e">
        <f t="shared" si="0"/>
        <v>#N/A</v>
      </c>
    </row>
    <row r="33" spans="1:6">
      <c r="A33" s="3"/>
      <c r="B33" s="3"/>
      <c r="C33" s="4"/>
      <c r="D33" s="5"/>
      <c r="E33" s="6" t="e">
        <f>(D33/1000)*VLOOKUP(C33,'Electric Factors'!B:C,2,FALSE)/2.205</f>
        <v>#N/A</v>
      </c>
      <c r="F33" s="6" t="e">
        <f t="shared" si="0"/>
        <v>#N/A</v>
      </c>
    </row>
    <row r="34" spans="1:6">
      <c r="A34" s="3"/>
      <c r="B34" s="3"/>
      <c r="C34" s="4"/>
      <c r="D34" s="5"/>
      <c r="E34" s="6" t="e">
        <f>(D34/1000)*VLOOKUP(C34,'Electric Factors'!B:C,2,FALSE)/2.205</f>
        <v>#N/A</v>
      </c>
      <c r="F34" s="6" t="e">
        <f t="shared" si="0"/>
        <v>#N/A</v>
      </c>
    </row>
    <row r="35" spans="1:6">
      <c r="A35" s="3"/>
      <c r="B35" s="3"/>
      <c r="C35" s="4"/>
      <c r="D35" s="5"/>
      <c r="E35" s="6" t="e">
        <f>(D35/1000)*VLOOKUP(C35,'Electric Factors'!B:C,2,FALSE)/2.205</f>
        <v>#N/A</v>
      </c>
      <c r="F35" s="6" t="e">
        <f t="shared" si="0"/>
        <v>#N/A</v>
      </c>
    </row>
    <row r="36" spans="1:6">
      <c r="A36" s="3"/>
      <c r="B36" s="3"/>
      <c r="C36" s="4"/>
      <c r="D36" s="5"/>
      <c r="E36" s="6" t="e">
        <f>(D36/1000)*VLOOKUP(C36,'Electric Factors'!B:C,2,FALSE)/2.205</f>
        <v>#N/A</v>
      </c>
      <c r="F36" s="6" t="e">
        <f t="shared" si="0"/>
        <v>#N/A</v>
      </c>
    </row>
    <row r="37" spans="1:6">
      <c r="A37" s="3"/>
      <c r="B37" s="3"/>
      <c r="C37" s="4"/>
      <c r="D37" s="5"/>
      <c r="E37" s="6" t="e">
        <f>(D37/1000)*VLOOKUP(C37,'Electric Factors'!B:C,2,FALSE)/2.205</f>
        <v>#N/A</v>
      </c>
      <c r="F37" s="6" t="e">
        <f t="shared" si="0"/>
        <v>#N/A</v>
      </c>
    </row>
    <row r="38" spans="1:6">
      <c r="A38" s="3"/>
      <c r="B38" s="3"/>
      <c r="C38" s="4"/>
      <c r="D38" s="5"/>
      <c r="E38" s="6" t="e">
        <f>(D38/1000)*VLOOKUP(C38,'Electric Factors'!B:C,2,FALSE)/2.205</f>
        <v>#N/A</v>
      </c>
      <c r="F38" s="6" t="e">
        <f t="shared" si="0"/>
        <v>#N/A</v>
      </c>
    </row>
    <row r="39" spans="1:6">
      <c r="A39" s="3"/>
      <c r="B39" s="3"/>
      <c r="C39" s="4"/>
      <c r="D39" s="5"/>
      <c r="E39" s="6" t="e">
        <f>(D39/1000)*VLOOKUP(C39,'Electric Factors'!B:C,2,FALSE)/2.205</f>
        <v>#N/A</v>
      </c>
      <c r="F39" s="6" t="e">
        <f t="shared" si="0"/>
        <v>#N/A</v>
      </c>
    </row>
    <row r="40" spans="1:6">
      <c r="A40" s="3"/>
      <c r="B40" s="3"/>
      <c r="C40" s="4"/>
      <c r="D40" s="5"/>
      <c r="E40" s="6" t="e">
        <f>(D40/1000)*VLOOKUP(C40,'Electric Factors'!B:C,2,FALSE)/2.205</f>
        <v>#N/A</v>
      </c>
      <c r="F40" s="6" t="e">
        <f t="shared" si="0"/>
        <v>#N/A</v>
      </c>
    </row>
    <row r="41" spans="1:6">
      <c r="A41" s="3"/>
      <c r="B41" s="3"/>
      <c r="C41" s="4"/>
      <c r="D41" s="5"/>
      <c r="E41" s="6" t="e">
        <f>(D41/1000)*VLOOKUP(C41,'Electric Factors'!B:C,2,FALSE)/2.205</f>
        <v>#N/A</v>
      </c>
      <c r="F41" s="6" t="e">
        <f t="shared" si="0"/>
        <v>#N/A</v>
      </c>
    </row>
    <row r="42" spans="1:6">
      <c r="A42" s="3"/>
      <c r="B42" s="3"/>
      <c r="C42" s="4"/>
      <c r="D42" s="5"/>
      <c r="E42" s="6" t="e">
        <f>(D42/1000)*VLOOKUP(C42,'Electric Factors'!B:C,2,FALSE)/2.205</f>
        <v>#N/A</v>
      </c>
      <c r="F42" s="6" t="e">
        <f t="shared" si="0"/>
        <v>#N/A</v>
      </c>
    </row>
    <row r="43" spans="1:6">
      <c r="A43" s="3"/>
      <c r="B43" s="3"/>
      <c r="C43" s="4"/>
      <c r="D43" s="5"/>
      <c r="E43" s="6" t="e">
        <f>(D43/1000)*VLOOKUP(C43,'Electric Factors'!B:C,2,FALSE)/2.205</f>
        <v>#N/A</v>
      </c>
      <c r="F43" s="6" t="e">
        <f t="shared" si="0"/>
        <v>#N/A</v>
      </c>
    </row>
    <row r="44" spans="1:6">
      <c r="A44" s="3"/>
      <c r="B44" s="3"/>
      <c r="C44" s="4"/>
      <c r="D44" s="5"/>
      <c r="E44" s="6" t="e">
        <f>(D44/1000)*VLOOKUP(C44,'Electric Factors'!B:C,2,FALSE)/2.205</f>
        <v>#N/A</v>
      </c>
      <c r="F44" s="6" t="e">
        <f t="shared" si="0"/>
        <v>#N/A</v>
      </c>
    </row>
    <row r="45" spans="1:6">
      <c r="A45" s="3"/>
      <c r="B45" s="3"/>
      <c r="C45" s="4"/>
      <c r="D45" s="5"/>
      <c r="E45" s="6" t="e">
        <f>(D45/1000)*VLOOKUP(C45,'Electric Factors'!B:C,2,FALSE)/2.205</f>
        <v>#N/A</v>
      </c>
      <c r="F45" s="6" t="e">
        <f t="shared" si="0"/>
        <v>#N/A</v>
      </c>
    </row>
    <row r="46" spans="1:6">
      <c r="A46" s="3"/>
      <c r="B46" s="3"/>
      <c r="C46" s="4"/>
      <c r="D46" s="5"/>
      <c r="E46" s="6" t="e">
        <f>(D46/1000)*VLOOKUP(C46,'Electric Factors'!B:C,2,FALSE)/2.205</f>
        <v>#N/A</v>
      </c>
      <c r="F46" s="6" t="e">
        <f t="shared" si="0"/>
        <v>#N/A</v>
      </c>
    </row>
    <row r="47" spans="1:6">
      <c r="A47" s="3"/>
      <c r="B47" s="3"/>
      <c r="C47" s="4"/>
      <c r="D47" s="5"/>
      <c r="E47" s="6" t="e">
        <f>(D47/1000)*VLOOKUP(C47,'Electric Factors'!B:C,2,FALSE)/2.205</f>
        <v>#N/A</v>
      </c>
      <c r="F47" s="6" t="e">
        <f t="shared" si="0"/>
        <v>#N/A</v>
      </c>
    </row>
    <row r="48" spans="1:6">
      <c r="A48" s="3"/>
      <c r="B48" s="3"/>
      <c r="C48" s="4"/>
      <c r="D48" s="5"/>
      <c r="E48" s="6" t="e">
        <f>(D48/1000)*VLOOKUP(C48,'Electric Factors'!B:C,2,FALSE)/2.205</f>
        <v>#N/A</v>
      </c>
      <c r="F48" s="6" t="e">
        <f t="shared" si="0"/>
        <v>#N/A</v>
      </c>
    </row>
    <row r="49" spans="1:6">
      <c r="A49" s="3"/>
      <c r="B49" s="3"/>
      <c r="C49" s="4"/>
      <c r="D49" s="5"/>
      <c r="E49" s="6" t="e">
        <f>(D49/1000)*VLOOKUP(C49,'Electric Factors'!B:C,2,FALSE)/2.205</f>
        <v>#N/A</v>
      </c>
      <c r="F49" s="6" t="e">
        <f t="shared" si="0"/>
        <v>#N/A</v>
      </c>
    </row>
    <row r="50" spans="1:6">
      <c r="A50" s="3"/>
      <c r="B50" s="3"/>
      <c r="C50" s="4"/>
      <c r="D50" s="5"/>
      <c r="E50" s="6" t="e">
        <f>(D50/1000)*VLOOKUP(C50,'Electric Factors'!B:C,2,FALSE)/2.205</f>
        <v>#N/A</v>
      </c>
      <c r="F50" s="6" t="e">
        <f t="shared" si="0"/>
        <v>#N/A</v>
      </c>
    </row>
    <row r="51" spans="1:6">
      <c r="A51" s="3"/>
      <c r="B51" s="3"/>
      <c r="C51" s="4"/>
      <c r="D51" s="5"/>
      <c r="E51" s="6" t="e">
        <f>(D51/1000)*VLOOKUP(C51,'Electric Factors'!B:C,2,FALSE)/2.205</f>
        <v>#N/A</v>
      </c>
      <c r="F51" s="6" t="e">
        <f t="shared" si="0"/>
        <v>#N/A</v>
      </c>
    </row>
    <row r="52" spans="1:6">
      <c r="A52" s="3"/>
      <c r="B52" s="3"/>
      <c r="C52" s="4"/>
      <c r="D52" s="5"/>
      <c r="E52" s="6" t="e">
        <f>(D52/1000)*VLOOKUP(C52,'Electric Factors'!B:C,2,FALSE)/2.205</f>
        <v>#N/A</v>
      </c>
      <c r="F52" s="6" t="e">
        <f t="shared" si="0"/>
        <v>#N/A</v>
      </c>
    </row>
    <row r="53" spans="1:6">
      <c r="A53" s="3"/>
      <c r="B53" s="3"/>
      <c r="C53" s="4"/>
      <c r="D53" s="5"/>
      <c r="E53" s="6" t="e">
        <f>(D53/1000)*VLOOKUP(C53,'Electric Factors'!B:C,2,FALSE)/2.205</f>
        <v>#N/A</v>
      </c>
      <c r="F53" s="6" t="e">
        <f t="shared" si="0"/>
        <v>#N/A</v>
      </c>
    </row>
    <row r="54" spans="1:6">
      <c r="A54" s="3"/>
      <c r="B54" s="3"/>
      <c r="C54" s="4"/>
      <c r="D54" s="5"/>
      <c r="E54" s="6" t="e">
        <f>(D54/1000)*VLOOKUP(C54,'Electric Factors'!B:C,2,FALSE)/2.205</f>
        <v>#N/A</v>
      </c>
      <c r="F54" s="6" t="e">
        <f t="shared" si="0"/>
        <v>#N/A</v>
      </c>
    </row>
    <row r="55" spans="1:6">
      <c r="A55" s="3"/>
      <c r="B55" s="3"/>
      <c r="C55" s="4"/>
      <c r="D55" s="5"/>
      <c r="E55" s="6" t="e">
        <f>(D55/1000)*VLOOKUP(C55,'Electric Factors'!B:C,2,FALSE)/2.205</f>
        <v>#N/A</v>
      </c>
      <c r="F55" s="6" t="e">
        <f t="shared" si="0"/>
        <v>#N/A</v>
      </c>
    </row>
    <row r="56" spans="1:6">
      <c r="A56" s="3"/>
      <c r="B56" s="3"/>
      <c r="C56" s="4"/>
      <c r="D56" s="5"/>
      <c r="E56" s="6" t="e">
        <f>(D56/1000)*VLOOKUP(C56,'Electric Factors'!B:C,2,FALSE)/2.205</f>
        <v>#N/A</v>
      </c>
      <c r="F56" s="6" t="e">
        <f t="shared" si="0"/>
        <v>#N/A</v>
      </c>
    </row>
    <row r="57" spans="1:6">
      <c r="A57" s="3"/>
      <c r="B57" s="3"/>
      <c r="C57" s="4"/>
      <c r="D57" s="5"/>
      <c r="E57" s="6" t="e">
        <f>(D57/1000)*VLOOKUP(C57,'Electric Factors'!B:C,2,FALSE)/2.205</f>
        <v>#N/A</v>
      </c>
      <c r="F57" s="6" t="e">
        <f t="shared" si="0"/>
        <v>#N/A</v>
      </c>
    </row>
    <row r="58" spans="1:6">
      <c r="A58" s="3"/>
      <c r="B58" s="3"/>
      <c r="C58" s="4"/>
      <c r="D58" s="5"/>
      <c r="E58" s="6" t="e">
        <f>(D58/1000)*VLOOKUP(C58,'Electric Factors'!B:C,2,FALSE)/2.205</f>
        <v>#N/A</v>
      </c>
      <c r="F58" s="6" t="e">
        <f t="shared" si="0"/>
        <v>#N/A</v>
      </c>
    </row>
    <row r="59" spans="1:6">
      <c r="A59" s="3"/>
      <c r="B59" s="3"/>
      <c r="C59" s="4"/>
      <c r="D59" s="5"/>
      <c r="E59" s="6" t="e">
        <f>(D59/1000)*VLOOKUP(C59,'Electric Factors'!B:C,2,FALSE)/2.205</f>
        <v>#N/A</v>
      </c>
      <c r="F59" s="6" t="e">
        <f t="shared" si="0"/>
        <v>#N/A</v>
      </c>
    </row>
    <row r="60" spans="1:6">
      <c r="A60" s="3"/>
      <c r="B60" s="3"/>
      <c r="C60" s="4"/>
      <c r="D60" s="5"/>
      <c r="E60" s="6" t="e">
        <f>(D60/1000)*VLOOKUP(C60,'Electric Factors'!B:C,2,FALSE)/2.205</f>
        <v>#N/A</v>
      </c>
      <c r="F60" s="6" t="e">
        <f t="shared" si="0"/>
        <v>#N/A</v>
      </c>
    </row>
    <row r="61" spans="1:6">
      <c r="A61" s="3"/>
      <c r="B61" s="3"/>
      <c r="C61" s="4"/>
      <c r="D61" s="5"/>
      <c r="E61" s="6" t="e">
        <f>(D61/1000)*VLOOKUP(C61,'Electric Factors'!B:C,2,FALSE)/2.205</f>
        <v>#N/A</v>
      </c>
      <c r="F61" s="6" t="e">
        <f t="shared" si="0"/>
        <v>#N/A</v>
      </c>
    </row>
    <row r="62" spans="1:6">
      <c r="A62" s="3"/>
      <c r="B62" s="3"/>
      <c r="C62" s="4"/>
      <c r="D62" s="5"/>
      <c r="E62" s="6" t="e">
        <f>(D62/1000)*VLOOKUP(C62,'Electric Factors'!B:C,2,FALSE)/2.205</f>
        <v>#N/A</v>
      </c>
      <c r="F62" s="6" t="e">
        <f t="shared" si="0"/>
        <v>#N/A</v>
      </c>
    </row>
    <row r="63" spans="1:6">
      <c r="A63" s="3"/>
      <c r="B63" s="3"/>
      <c r="C63" s="4"/>
      <c r="D63" s="5"/>
      <c r="E63" s="6" t="e">
        <f>(D63/1000)*VLOOKUP(C63,'Electric Factors'!B:C,2,FALSE)/2.205</f>
        <v>#N/A</v>
      </c>
      <c r="F63" s="6" t="e">
        <f t="shared" si="0"/>
        <v>#N/A</v>
      </c>
    </row>
    <row r="64" spans="1:6">
      <c r="A64" s="3"/>
      <c r="B64" s="3"/>
      <c r="C64" s="4"/>
      <c r="D64" s="5"/>
      <c r="E64" s="6" t="e">
        <f>(D64/1000)*VLOOKUP(C64,'Electric Factors'!B:C,2,FALSE)/2.205</f>
        <v>#N/A</v>
      </c>
      <c r="F64" s="6" t="e">
        <f t="shared" si="0"/>
        <v>#N/A</v>
      </c>
    </row>
    <row r="65" spans="1:6">
      <c r="A65" s="3"/>
      <c r="B65" s="3"/>
      <c r="C65" s="4"/>
      <c r="D65" s="5"/>
      <c r="E65" s="6" t="e">
        <f>(D65/1000)*VLOOKUP(C65,'Electric Factors'!B:C,2,FALSE)/2.205</f>
        <v>#N/A</v>
      </c>
      <c r="F65" s="6" t="e">
        <f t="shared" si="0"/>
        <v>#N/A</v>
      </c>
    </row>
    <row r="66" spans="1:6">
      <c r="A66" s="3"/>
      <c r="B66" s="3"/>
      <c r="C66" s="4"/>
      <c r="D66" s="5"/>
      <c r="E66" s="6" t="e">
        <f>(D66/1000)*VLOOKUP(C66,'Electric Factors'!B:C,2,FALSE)/2.205</f>
        <v>#N/A</v>
      </c>
      <c r="F66" s="6" t="e">
        <f t="shared" si="0"/>
        <v>#N/A</v>
      </c>
    </row>
    <row r="67" spans="1:6">
      <c r="A67" s="3"/>
      <c r="B67" s="3"/>
      <c r="C67" s="4"/>
      <c r="D67" s="5"/>
      <c r="E67" s="6" t="e">
        <f>(D67/1000)*VLOOKUP(C67,'Electric Factors'!B:C,2,FALSE)/2.205</f>
        <v>#N/A</v>
      </c>
      <c r="F67" s="6" t="e">
        <f t="shared" ref="F67:F130" si="1">E67/1000</f>
        <v>#N/A</v>
      </c>
    </row>
    <row r="68" spans="1:6">
      <c r="A68" s="3"/>
      <c r="B68" s="3"/>
      <c r="C68" s="4"/>
      <c r="D68" s="5"/>
      <c r="E68" s="6" t="e">
        <f>(D68/1000)*VLOOKUP(C68,'Electric Factors'!B:C,2,FALSE)/2.205</f>
        <v>#N/A</v>
      </c>
      <c r="F68" s="6" t="e">
        <f t="shared" si="1"/>
        <v>#N/A</v>
      </c>
    </row>
    <row r="69" spans="1:6">
      <c r="A69" s="3"/>
      <c r="B69" s="3"/>
      <c r="C69" s="4"/>
      <c r="D69" s="5"/>
      <c r="E69" s="6" t="e">
        <f>(D69/1000)*VLOOKUP(C69,'Electric Factors'!B:C,2,FALSE)/2.205</f>
        <v>#N/A</v>
      </c>
      <c r="F69" s="6" t="e">
        <f t="shared" si="1"/>
        <v>#N/A</v>
      </c>
    </row>
    <row r="70" spans="1:6">
      <c r="A70" s="3"/>
      <c r="B70" s="3"/>
      <c r="C70" s="4"/>
      <c r="D70" s="5"/>
      <c r="E70" s="6" t="e">
        <f>(D70/1000)*VLOOKUP(C70,'Electric Factors'!B:C,2,FALSE)/2.205</f>
        <v>#N/A</v>
      </c>
      <c r="F70" s="6" t="e">
        <f t="shared" si="1"/>
        <v>#N/A</v>
      </c>
    </row>
    <row r="71" spans="1:6">
      <c r="A71" s="3"/>
      <c r="B71" s="3"/>
      <c r="C71" s="4"/>
      <c r="D71" s="5"/>
      <c r="E71" s="6" t="e">
        <f>(D71/1000)*VLOOKUP(C71,'Electric Factors'!B:C,2,FALSE)/2.205</f>
        <v>#N/A</v>
      </c>
      <c r="F71" s="6" t="e">
        <f t="shared" si="1"/>
        <v>#N/A</v>
      </c>
    </row>
    <row r="72" spans="1:6">
      <c r="A72" s="3"/>
      <c r="B72" s="3"/>
      <c r="C72" s="4"/>
      <c r="D72" s="5"/>
      <c r="E72" s="6" t="e">
        <f>(D72/1000)*VLOOKUP(C72,'Electric Factors'!B:C,2,FALSE)/2.205</f>
        <v>#N/A</v>
      </c>
      <c r="F72" s="6" t="e">
        <f t="shared" si="1"/>
        <v>#N/A</v>
      </c>
    </row>
    <row r="73" spans="1:6">
      <c r="A73" s="3"/>
      <c r="B73" s="3"/>
      <c r="C73" s="4"/>
      <c r="D73" s="5"/>
      <c r="E73" s="6" t="e">
        <f>(D73/1000)*VLOOKUP(C73,'Electric Factors'!B:C,2,FALSE)/2.205</f>
        <v>#N/A</v>
      </c>
      <c r="F73" s="6" t="e">
        <f t="shared" si="1"/>
        <v>#N/A</v>
      </c>
    </row>
    <row r="74" spans="1:6">
      <c r="A74" s="3"/>
      <c r="B74" s="3"/>
      <c r="C74" s="4"/>
      <c r="D74" s="5"/>
      <c r="E74" s="6" t="e">
        <f>(D74/1000)*VLOOKUP(C74,'Electric Factors'!B:C,2,FALSE)/2.205</f>
        <v>#N/A</v>
      </c>
      <c r="F74" s="6" t="e">
        <f t="shared" si="1"/>
        <v>#N/A</v>
      </c>
    </row>
    <row r="75" spans="1:6">
      <c r="A75" s="3"/>
      <c r="B75" s="3"/>
      <c r="C75" s="4"/>
      <c r="D75" s="5"/>
      <c r="E75" s="6" t="e">
        <f>(D75/1000)*VLOOKUP(C75,'Electric Factors'!B:C,2,FALSE)/2.205</f>
        <v>#N/A</v>
      </c>
      <c r="F75" s="6" t="e">
        <f t="shared" si="1"/>
        <v>#N/A</v>
      </c>
    </row>
    <row r="76" spans="1:6">
      <c r="A76" s="3"/>
      <c r="B76" s="3"/>
      <c r="C76" s="4"/>
      <c r="D76" s="5"/>
      <c r="E76" s="6" t="e">
        <f>(D76/1000)*VLOOKUP(C76,'Electric Factors'!B:C,2,FALSE)/2.205</f>
        <v>#N/A</v>
      </c>
      <c r="F76" s="6" t="e">
        <f t="shared" si="1"/>
        <v>#N/A</v>
      </c>
    </row>
    <row r="77" spans="1:6">
      <c r="A77" s="3"/>
      <c r="B77" s="3"/>
      <c r="C77" s="4"/>
      <c r="D77" s="5"/>
      <c r="E77" s="6" t="e">
        <f>(D77/1000)*VLOOKUP(C77,'Electric Factors'!B:C,2,FALSE)/2.205</f>
        <v>#N/A</v>
      </c>
      <c r="F77" s="6" t="e">
        <f t="shared" si="1"/>
        <v>#N/A</v>
      </c>
    </row>
    <row r="78" spans="1:6">
      <c r="A78" s="3"/>
      <c r="B78" s="3"/>
      <c r="C78" s="4"/>
      <c r="D78" s="5"/>
      <c r="E78" s="6" t="e">
        <f>(D78/1000)*VLOOKUP(C78,'Electric Factors'!B:C,2,FALSE)/2.205</f>
        <v>#N/A</v>
      </c>
      <c r="F78" s="6" t="e">
        <f t="shared" si="1"/>
        <v>#N/A</v>
      </c>
    </row>
    <row r="79" spans="1:6">
      <c r="A79" s="3"/>
      <c r="B79" s="3"/>
      <c r="C79" s="4"/>
      <c r="D79" s="5"/>
      <c r="E79" s="6" t="e">
        <f>(D79/1000)*VLOOKUP(C79,'Electric Factors'!B:C,2,FALSE)/2.205</f>
        <v>#N/A</v>
      </c>
      <c r="F79" s="6" t="e">
        <f t="shared" si="1"/>
        <v>#N/A</v>
      </c>
    </row>
    <row r="80" spans="1:6">
      <c r="A80" s="3"/>
      <c r="B80" s="3"/>
      <c r="C80" s="4"/>
      <c r="D80" s="5"/>
      <c r="E80" s="6" t="e">
        <f>(D80/1000)*VLOOKUP(C80,'Electric Factors'!B:C,2,FALSE)/2.205</f>
        <v>#N/A</v>
      </c>
      <c r="F80" s="6" t="e">
        <f t="shared" si="1"/>
        <v>#N/A</v>
      </c>
    </row>
    <row r="81" spans="1:6">
      <c r="A81" s="3"/>
      <c r="B81" s="3"/>
      <c r="C81" s="4"/>
      <c r="D81" s="5"/>
      <c r="E81" s="6" t="e">
        <f>(D81/1000)*VLOOKUP(C81,'Electric Factors'!B:C,2,FALSE)/2.205</f>
        <v>#N/A</v>
      </c>
      <c r="F81" s="6" t="e">
        <f t="shared" si="1"/>
        <v>#N/A</v>
      </c>
    </row>
    <row r="82" spans="1:6">
      <c r="A82" s="3"/>
      <c r="B82" s="3"/>
      <c r="C82" s="4"/>
      <c r="D82" s="5"/>
      <c r="E82" s="6" t="e">
        <f>(D82/1000)*VLOOKUP(C82,'Electric Factors'!B:C,2,FALSE)/2.205</f>
        <v>#N/A</v>
      </c>
      <c r="F82" s="6" t="e">
        <f t="shared" si="1"/>
        <v>#N/A</v>
      </c>
    </row>
    <row r="83" spans="1:6">
      <c r="A83" s="3"/>
      <c r="B83" s="3"/>
      <c r="C83" s="4"/>
      <c r="D83" s="5"/>
      <c r="E83" s="6" t="e">
        <f>(D83/1000)*VLOOKUP(C83,'Electric Factors'!B:C,2,FALSE)/2.205</f>
        <v>#N/A</v>
      </c>
      <c r="F83" s="6" t="e">
        <f t="shared" si="1"/>
        <v>#N/A</v>
      </c>
    </row>
    <row r="84" spans="1:6">
      <c r="A84" s="3"/>
      <c r="B84" s="3"/>
      <c r="C84" s="4"/>
      <c r="D84" s="5"/>
      <c r="E84" s="6" t="e">
        <f>(D84/1000)*VLOOKUP(C84,'Electric Factors'!B:C,2,FALSE)/2.205</f>
        <v>#N/A</v>
      </c>
      <c r="F84" s="6" t="e">
        <f t="shared" si="1"/>
        <v>#N/A</v>
      </c>
    </row>
    <row r="85" spans="1:6">
      <c r="A85" s="3"/>
      <c r="B85" s="3"/>
      <c r="C85" s="4"/>
      <c r="D85" s="5"/>
      <c r="E85" s="6" t="e">
        <f>(D85/1000)*VLOOKUP(C85,'Electric Factors'!B:C,2,FALSE)/2.205</f>
        <v>#N/A</v>
      </c>
      <c r="F85" s="6" t="e">
        <f t="shared" si="1"/>
        <v>#N/A</v>
      </c>
    </row>
    <row r="86" spans="1:6">
      <c r="A86" s="3"/>
      <c r="B86" s="3"/>
      <c r="C86" s="4"/>
      <c r="D86" s="5"/>
      <c r="E86" s="6" t="e">
        <f>(D86/1000)*VLOOKUP(C86,'Electric Factors'!B:C,2,FALSE)/2.205</f>
        <v>#N/A</v>
      </c>
      <c r="F86" s="6" t="e">
        <f t="shared" si="1"/>
        <v>#N/A</v>
      </c>
    </row>
    <row r="87" spans="1:6">
      <c r="A87" s="3"/>
      <c r="B87" s="3"/>
      <c r="C87" s="4"/>
      <c r="D87" s="5"/>
      <c r="E87" s="6" t="e">
        <f>(D87/1000)*VLOOKUP(C87,'Electric Factors'!B:C,2,FALSE)/2.205</f>
        <v>#N/A</v>
      </c>
      <c r="F87" s="6" t="e">
        <f t="shared" si="1"/>
        <v>#N/A</v>
      </c>
    </row>
    <row r="88" spans="1:6">
      <c r="A88" s="3"/>
      <c r="B88" s="3"/>
      <c r="C88" s="4"/>
      <c r="D88" s="5"/>
      <c r="E88" s="6" t="e">
        <f>(D88/1000)*VLOOKUP(C88,'Electric Factors'!B:C,2,FALSE)/2.205</f>
        <v>#N/A</v>
      </c>
      <c r="F88" s="6" t="e">
        <f t="shared" si="1"/>
        <v>#N/A</v>
      </c>
    </row>
    <row r="89" spans="1:6">
      <c r="A89" s="3"/>
      <c r="B89" s="3"/>
      <c r="C89" s="4"/>
      <c r="D89" s="5"/>
      <c r="E89" s="6" t="e">
        <f>(D89/1000)*VLOOKUP(C89,'Electric Factors'!B:C,2,FALSE)/2.205</f>
        <v>#N/A</v>
      </c>
      <c r="F89" s="6" t="e">
        <f t="shared" si="1"/>
        <v>#N/A</v>
      </c>
    </row>
    <row r="90" spans="1:6">
      <c r="A90" s="3"/>
      <c r="B90" s="3"/>
      <c r="C90" s="4"/>
      <c r="D90" s="5"/>
      <c r="E90" s="6" t="e">
        <f>(D90/1000)*VLOOKUP(C90,'Electric Factors'!B:C,2,FALSE)/2.205</f>
        <v>#N/A</v>
      </c>
      <c r="F90" s="6" t="e">
        <f t="shared" si="1"/>
        <v>#N/A</v>
      </c>
    </row>
    <row r="91" spans="1:6">
      <c r="A91" s="3"/>
      <c r="B91" s="3"/>
      <c r="C91" s="4"/>
      <c r="D91" s="5"/>
      <c r="E91" s="6" t="e">
        <f>(D91/1000)*VLOOKUP(C91,'Electric Factors'!B:C,2,FALSE)/2.205</f>
        <v>#N/A</v>
      </c>
      <c r="F91" s="6" t="e">
        <f t="shared" si="1"/>
        <v>#N/A</v>
      </c>
    </row>
    <row r="92" spans="1:6">
      <c r="A92" s="3"/>
      <c r="B92" s="3"/>
      <c r="C92" s="4"/>
      <c r="D92" s="5"/>
      <c r="E92" s="6" t="e">
        <f>(D92/1000)*VLOOKUP(C92,'Electric Factors'!B:C,2,FALSE)/2.205</f>
        <v>#N/A</v>
      </c>
      <c r="F92" s="6" t="e">
        <f t="shared" si="1"/>
        <v>#N/A</v>
      </c>
    </row>
    <row r="93" spans="1:6">
      <c r="A93" s="3"/>
      <c r="B93" s="3"/>
      <c r="C93" s="4"/>
      <c r="D93" s="5"/>
      <c r="E93" s="6" t="e">
        <f>(D93/1000)*VLOOKUP(C93,'Electric Factors'!B:C,2,FALSE)/2.205</f>
        <v>#N/A</v>
      </c>
      <c r="F93" s="6" t="e">
        <f t="shared" si="1"/>
        <v>#N/A</v>
      </c>
    </row>
    <row r="94" spans="1:6">
      <c r="A94" s="3"/>
      <c r="B94" s="3"/>
      <c r="C94" s="4"/>
      <c r="D94" s="5"/>
      <c r="E94" s="6" t="e">
        <f>(D94/1000)*VLOOKUP(C94,'Electric Factors'!B:C,2,FALSE)/2.205</f>
        <v>#N/A</v>
      </c>
      <c r="F94" s="6" t="e">
        <f t="shared" si="1"/>
        <v>#N/A</v>
      </c>
    </row>
    <row r="95" spans="1:6">
      <c r="A95" s="3"/>
      <c r="B95" s="3"/>
      <c r="C95" s="4"/>
      <c r="D95" s="5"/>
      <c r="E95" s="6" t="e">
        <f>(D95/1000)*VLOOKUP(C95,'Electric Factors'!B:C,2,FALSE)/2.205</f>
        <v>#N/A</v>
      </c>
      <c r="F95" s="6" t="e">
        <f t="shared" si="1"/>
        <v>#N/A</v>
      </c>
    </row>
    <row r="96" spans="1:6">
      <c r="A96" s="3"/>
      <c r="B96" s="3"/>
      <c r="C96" s="4"/>
      <c r="D96" s="5"/>
      <c r="E96" s="6" t="e">
        <f>(D96/1000)*VLOOKUP(C96,'Electric Factors'!B:C,2,FALSE)/2.205</f>
        <v>#N/A</v>
      </c>
      <c r="F96" s="6" t="e">
        <f t="shared" si="1"/>
        <v>#N/A</v>
      </c>
    </row>
    <row r="97" spans="1:6">
      <c r="A97" s="3"/>
      <c r="B97" s="3"/>
      <c r="C97" s="4"/>
      <c r="D97" s="5"/>
      <c r="E97" s="6" t="e">
        <f>(D97/1000)*VLOOKUP(C97,'Electric Factors'!B:C,2,FALSE)/2.205</f>
        <v>#N/A</v>
      </c>
      <c r="F97" s="6" t="e">
        <f t="shared" si="1"/>
        <v>#N/A</v>
      </c>
    </row>
    <row r="98" spans="1:6">
      <c r="A98" s="3"/>
      <c r="B98" s="3"/>
      <c r="C98" s="4"/>
      <c r="D98" s="5"/>
      <c r="E98" s="6" t="e">
        <f>(D98/1000)*VLOOKUP(C98,'Electric Factors'!B:C,2,FALSE)/2.205</f>
        <v>#N/A</v>
      </c>
      <c r="F98" s="6" t="e">
        <f t="shared" si="1"/>
        <v>#N/A</v>
      </c>
    </row>
    <row r="99" spans="1:6">
      <c r="A99" s="3"/>
      <c r="B99" s="3"/>
      <c r="C99" s="4"/>
      <c r="D99" s="5"/>
      <c r="E99" s="6" t="e">
        <f>(D99/1000)*VLOOKUP(C99,'Electric Factors'!B:C,2,FALSE)/2.205</f>
        <v>#N/A</v>
      </c>
      <c r="F99" s="6" t="e">
        <f t="shared" si="1"/>
        <v>#N/A</v>
      </c>
    </row>
    <row r="100" spans="1:6">
      <c r="A100" s="3"/>
      <c r="B100" s="3"/>
      <c r="C100" s="4"/>
      <c r="D100" s="5"/>
      <c r="E100" s="6" t="e">
        <f>(D100/1000)*VLOOKUP(C100,'Electric Factors'!B:C,2,FALSE)/2.205</f>
        <v>#N/A</v>
      </c>
      <c r="F100" s="6" t="e">
        <f t="shared" si="1"/>
        <v>#N/A</v>
      </c>
    </row>
    <row r="101" spans="1:6">
      <c r="A101" s="3"/>
      <c r="B101" s="3"/>
      <c r="C101" s="4"/>
      <c r="D101" s="5"/>
      <c r="E101" s="6" t="e">
        <f>(D101/1000)*VLOOKUP(C101,'Electric Factors'!B:C,2,FALSE)/2.205</f>
        <v>#N/A</v>
      </c>
      <c r="F101" s="6" t="e">
        <f t="shared" si="1"/>
        <v>#N/A</v>
      </c>
    </row>
    <row r="102" spans="1:6">
      <c r="A102" s="3"/>
      <c r="B102" s="3"/>
      <c r="C102" s="4"/>
      <c r="D102" s="5"/>
      <c r="E102" s="6" t="e">
        <f>(D102/1000)*VLOOKUP(C102,'Electric Factors'!B:C,2,FALSE)/2.205</f>
        <v>#N/A</v>
      </c>
      <c r="F102" s="6" t="e">
        <f t="shared" si="1"/>
        <v>#N/A</v>
      </c>
    </row>
    <row r="103" spans="1:6">
      <c r="A103" s="3"/>
      <c r="B103" s="3"/>
      <c r="C103" s="4"/>
      <c r="D103" s="5"/>
      <c r="E103" s="6" t="e">
        <f>(D103/1000)*VLOOKUP(C103,'Electric Factors'!B:C,2,FALSE)/2.205</f>
        <v>#N/A</v>
      </c>
      <c r="F103" s="6" t="e">
        <f t="shared" si="1"/>
        <v>#N/A</v>
      </c>
    </row>
    <row r="104" spans="1:6">
      <c r="A104" s="3"/>
      <c r="B104" s="3"/>
      <c r="C104" s="4"/>
      <c r="D104" s="5"/>
      <c r="E104" s="6" t="e">
        <f>(D104/1000)*VLOOKUP(C104,'Electric Factors'!B:C,2,FALSE)/2.205</f>
        <v>#N/A</v>
      </c>
      <c r="F104" s="6" t="e">
        <f t="shared" si="1"/>
        <v>#N/A</v>
      </c>
    </row>
    <row r="105" spans="1:6">
      <c r="A105" s="3"/>
      <c r="B105" s="3"/>
      <c r="C105" s="4"/>
      <c r="D105" s="5"/>
      <c r="E105" s="6" t="e">
        <f>(D105/1000)*VLOOKUP(C105,'Electric Factors'!B:C,2,FALSE)/2.205</f>
        <v>#N/A</v>
      </c>
      <c r="F105" s="6" t="e">
        <f t="shared" si="1"/>
        <v>#N/A</v>
      </c>
    </row>
    <row r="106" spans="1:6">
      <c r="A106" s="3"/>
      <c r="B106" s="3"/>
      <c r="C106" s="4"/>
      <c r="D106" s="5"/>
      <c r="E106" s="6" t="e">
        <f>(D106/1000)*VLOOKUP(C106,'Electric Factors'!B:C,2,FALSE)/2.205</f>
        <v>#N/A</v>
      </c>
      <c r="F106" s="6" t="e">
        <f t="shared" si="1"/>
        <v>#N/A</v>
      </c>
    </row>
    <row r="107" spans="1:6">
      <c r="A107" s="3"/>
      <c r="B107" s="3"/>
      <c r="C107" s="4"/>
      <c r="D107" s="5"/>
      <c r="E107" s="6" t="e">
        <f>(D107/1000)*VLOOKUP(C107,'Electric Factors'!B:C,2,FALSE)/2.205</f>
        <v>#N/A</v>
      </c>
      <c r="F107" s="6" t="e">
        <f t="shared" si="1"/>
        <v>#N/A</v>
      </c>
    </row>
    <row r="108" spans="1:6">
      <c r="A108" s="3"/>
      <c r="B108" s="3"/>
      <c r="C108" s="4"/>
      <c r="D108" s="5"/>
      <c r="E108" s="6" t="e">
        <f>(D108/1000)*VLOOKUP(C108,'Electric Factors'!B:C,2,FALSE)/2.205</f>
        <v>#N/A</v>
      </c>
      <c r="F108" s="6" t="e">
        <f t="shared" si="1"/>
        <v>#N/A</v>
      </c>
    </row>
    <row r="109" spans="1:6">
      <c r="A109" s="3"/>
      <c r="B109" s="3"/>
      <c r="C109" s="4"/>
      <c r="D109" s="5"/>
      <c r="E109" s="6" t="e">
        <f>(D109/1000)*VLOOKUP(C109,'Electric Factors'!B:C,2,FALSE)/2.205</f>
        <v>#N/A</v>
      </c>
      <c r="F109" s="6" t="e">
        <f t="shared" si="1"/>
        <v>#N/A</v>
      </c>
    </row>
    <row r="110" spans="1:6">
      <c r="A110" s="3"/>
      <c r="B110" s="3"/>
      <c r="C110" s="4"/>
      <c r="D110" s="5"/>
      <c r="E110" s="6" t="e">
        <f>(D110/1000)*VLOOKUP(C110,'Electric Factors'!B:C,2,FALSE)/2.205</f>
        <v>#N/A</v>
      </c>
      <c r="F110" s="6" t="e">
        <f t="shared" si="1"/>
        <v>#N/A</v>
      </c>
    </row>
    <row r="111" spans="1:6">
      <c r="A111" s="3"/>
      <c r="B111" s="3"/>
      <c r="C111" s="4"/>
      <c r="D111" s="5"/>
      <c r="E111" s="6" t="e">
        <f>(D111/1000)*VLOOKUP(C111,'Electric Factors'!B:C,2,FALSE)/2.205</f>
        <v>#N/A</v>
      </c>
      <c r="F111" s="6" t="e">
        <f t="shared" si="1"/>
        <v>#N/A</v>
      </c>
    </row>
    <row r="112" spans="1:6">
      <c r="A112" s="3"/>
      <c r="B112" s="3"/>
      <c r="C112" s="4"/>
      <c r="D112" s="5"/>
      <c r="E112" s="6" t="e">
        <f>(D112/1000)*VLOOKUP(C112,'Electric Factors'!B:C,2,FALSE)/2.205</f>
        <v>#N/A</v>
      </c>
      <c r="F112" s="6" t="e">
        <f t="shared" si="1"/>
        <v>#N/A</v>
      </c>
    </row>
    <row r="113" spans="1:6">
      <c r="A113" s="3"/>
      <c r="B113" s="3"/>
      <c r="C113" s="4"/>
      <c r="D113" s="5"/>
      <c r="E113" s="6" t="e">
        <f>(D113/1000)*VLOOKUP(C113,'Electric Factors'!B:C,2,FALSE)/2.205</f>
        <v>#N/A</v>
      </c>
      <c r="F113" s="6" t="e">
        <f t="shared" si="1"/>
        <v>#N/A</v>
      </c>
    </row>
    <row r="114" spans="1:6">
      <c r="A114" s="3"/>
      <c r="B114" s="3"/>
      <c r="C114" s="4"/>
      <c r="D114" s="5"/>
      <c r="E114" s="6" t="e">
        <f>(D114/1000)*VLOOKUP(C114,'Electric Factors'!B:C,2,FALSE)/2.205</f>
        <v>#N/A</v>
      </c>
      <c r="F114" s="6" t="e">
        <f t="shared" si="1"/>
        <v>#N/A</v>
      </c>
    </row>
    <row r="115" spans="1:6">
      <c r="A115" s="3"/>
      <c r="B115" s="3"/>
      <c r="C115" s="4"/>
      <c r="D115" s="5"/>
      <c r="E115" s="6" t="e">
        <f>(D115/1000)*VLOOKUP(C115,'Electric Factors'!B:C,2,FALSE)/2.205</f>
        <v>#N/A</v>
      </c>
      <c r="F115" s="6" t="e">
        <f t="shared" si="1"/>
        <v>#N/A</v>
      </c>
    </row>
    <row r="116" spans="1:6">
      <c r="A116" s="3"/>
      <c r="B116" s="3"/>
      <c r="C116" s="4"/>
      <c r="D116" s="5"/>
      <c r="E116" s="6" t="e">
        <f>(D116/1000)*VLOOKUP(C116,'Electric Factors'!B:C,2,FALSE)/2.205</f>
        <v>#N/A</v>
      </c>
      <c r="F116" s="6" t="e">
        <f t="shared" si="1"/>
        <v>#N/A</v>
      </c>
    </row>
    <row r="117" spans="1:6">
      <c r="A117" s="3"/>
      <c r="B117" s="3"/>
      <c r="C117" s="4"/>
      <c r="D117" s="5"/>
      <c r="E117" s="6" t="e">
        <f>(D117/1000)*VLOOKUP(C117,'Electric Factors'!B:C,2,FALSE)/2.205</f>
        <v>#N/A</v>
      </c>
      <c r="F117" s="6" t="e">
        <f t="shared" si="1"/>
        <v>#N/A</v>
      </c>
    </row>
    <row r="118" spans="1:6">
      <c r="A118" s="3"/>
      <c r="B118" s="3"/>
      <c r="C118" s="4"/>
      <c r="D118" s="5"/>
      <c r="E118" s="6" t="e">
        <f>(D118/1000)*VLOOKUP(C118,'Electric Factors'!B:C,2,FALSE)/2.205</f>
        <v>#N/A</v>
      </c>
      <c r="F118" s="6" t="e">
        <f t="shared" si="1"/>
        <v>#N/A</v>
      </c>
    </row>
    <row r="119" spans="1:6">
      <c r="A119" s="3"/>
      <c r="B119" s="3"/>
      <c r="C119" s="4"/>
      <c r="D119" s="5"/>
      <c r="E119" s="6" t="e">
        <f>(D119/1000)*VLOOKUP(C119,'Electric Factors'!B:C,2,FALSE)/2.205</f>
        <v>#N/A</v>
      </c>
      <c r="F119" s="6" t="e">
        <f t="shared" si="1"/>
        <v>#N/A</v>
      </c>
    </row>
    <row r="120" spans="1:6">
      <c r="A120" s="3"/>
      <c r="B120" s="3"/>
      <c r="C120" s="4"/>
      <c r="D120" s="5"/>
      <c r="E120" s="6" t="e">
        <f>(D120/1000)*VLOOKUP(C120,'Electric Factors'!B:C,2,FALSE)/2.205</f>
        <v>#N/A</v>
      </c>
      <c r="F120" s="6" t="e">
        <f t="shared" si="1"/>
        <v>#N/A</v>
      </c>
    </row>
    <row r="121" spans="1:6">
      <c r="A121" s="3"/>
      <c r="B121" s="3"/>
      <c r="C121" s="4"/>
      <c r="D121" s="5"/>
      <c r="E121" s="6" t="e">
        <f>(D121/1000)*VLOOKUP(C121,'Electric Factors'!B:C,2,FALSE)/2.205</f>
        <v>#N/A</v>
      </c>
      <c r="F121" s="6" t="e">
        <f t="shared" si="1"/>
        <v>#N/A</v>
      </c>
    </row>
    <row r="122" spans="1:6">
      <c r="A122" s="3"/>
      <c r="B122" s="3"/>
      <c r="C122" s="4"/>
      <c r="D122" s="5"/>
      <c r="E122" s="6" t="e">
        <f>(D122/1000)*VLOOKUP(C122,'Electric Factors'!B:C,2,FALSE)/2.205</f>
        <v>#N/A</v>
      </c>
      <c r="F122" s="6" t="e">
        <f t="shared" si="1"/>
        <v>#N/A</v>
      </c>
    </row>
    <row r="123" spans="1:6">
      <c r="A123" s="3"/>
      <c r="B123" s="3"/>
      <c r="C123" s="4"/>
      <c r="D123" s="5"/>
      <c r="E123" s="6" t="e">
        <f>(D123/1000)*VLOOKUP(C123,'Electric Factors'!B:C,2,FALSE)/2.205</f>
        <v>#N/A</v>
      </c>
      <c r="F123" s="6" t="e">
        <f t="shared" si="1"/>
        <v>#N/A</v>
      </c>
    </row>
    <row r="124" spans="1:6">
      <c r="A124" s="3"/>
      <c r="B124" s="3"/>
      <c r="C124" s="4"/>
      <c r="D124" s="5"/>
      <c r="E124" s="6" t="e">
        <f>(D124/1000)*VLOOKUP(C124,'Electric Factors'!B:C,2,FALSE)/2.205</f>
        <v>#N/A</v>
      </c>
      <c r="F124" s="6" t="e">
        <f t="shared" si="1"/>
        <v>#N/A</v>
      </c>
    </row>
    <row r="125" spans="1:6">
      <c r="A125" s="3"/>
      <c r="B125" s="3"/>
      <c r="C125" s="4"/>
      <c r="D125" s="5"/>
      <c r="E125" s="6" t="e">
        <f>(D125/1000)*VLOOKUP(C125,'Electric Factors'!B:C,2,FALSE)/2.205</f>
        <v>#N/A</v>
      </c>
      <c r="F125" s="6" t="e">
        <f t="shared" si="1"/>
        <v>#N/A</v>
      </c>
    </row>
    <row r="126" spans="1:6">
      <c r="A126" s="3"/>
      <c r="B126" s="3"/>
      <c r="C126" s="4"/>
      <c r="D126" s="5"/>
      <c r="E126" s="6" t="e">
        <f>(D126/1000)*VLOOKUP(C126,'Electric Factors'!B:C,2,FALSE)/2.205</f>
        <v>#N/A</v>
      </c>
      <c r="F126" s="6" t="e">
        <f t="shared" si="1"/>
        <v>#N/A</v>
      </c>
    </row>
    <row r="127" spans="1:6">
      <c r="A127" s="3"/>
      <c r="B127" s="3"/>
      <c r="C127" s="4"/>
      <c r="D127" s="5"/>
      <c r="E127" s="6" t="e">
        <f>(D127/1000)*VLOOKUP(C127,'Electric Factors'!B:C,2,FALSE)/2.205</f>
        <v>#N/A</v>
      </c>
      <c r="F127" s="6" t="e">
        <f t="shared" si="1"/>
        <v>#N/A</v>
      </c>
    </row>
    <row r="128" spans="1:6">
      <c r="A128" s="3"/>
      <c r="B128" s="3"/>
      <c r="C128" s="4"/>
      <c r="D128" s="5"/>
      <c r="E128" s="6" t="e">
        <f>(D128/1000)*VLOOKUP(C128,'Electric Factors'!B:C,2,FALSE)/2.205</f>
        <v>#N/A</v>
      </c>
      <c r="F128" s="6" t="e">
        <f t="shared" si="1"/>
        <v>#N/A</v>
      </c>
    </row>
    <row r="129" spans="1:6">
      <c r="A129" s="3"/>
      <c r="B129" s="3"/>
      <c r="C129" s="4"/>
      <c r="D129" s="5"/>
      <c r="E129" s="6" t="e">
        <f>(D129/1000)*VLOOKUP(C129,'Electric Factors'!B:C,2,FALSE)/2.205</f>
        <v>#N/A</v>
      </c>
      <c r="F129" s="6" t="e">
        <f t="shared" si="1"/>
        <v>#N/A</v>
      </c>
    </row>
    <row r="130" spans="1:6">
      <c r="A130" s="3"/>
      <c r="B130" s="3"/>
      <c r="C130" s="4"/>
      <c r="D130" s="5"/>
      <c r="E130" s="6" t="e">
        <f>(D130/1000)*VLOOKUP(C130,'Electric Factors'!B:C,2,FALSE)/2.205</f>
        <v>#N/A</v>
      </c>
      <c r="F130" s="6" t="e">
        <f t="shared" si="1"/>
        <v>#N/A</v>
      </c>
    </row>
    <row r="131" spans="1:6">
      <c r="A131" s="3"/>
      <c r="B131" s="3"/>
      <c r="C131" s="4"/>
      <c r="D131" s="5"/>
      <c r="E131" s="6" t="e">
        <f>(D131/1000)*VLOOKUP(C131,'Electric Factors'!B:C,2,FALSE)/2.205</f>
        <v>#N/A</v>
      </c>
      <c r="F131" s="6" t="e">
        <f t="shared" ref="F131:F194" si="2">E131/1000</f>
        <v>#N/A</v>
      </c>
    </row>
    <row r="132" spans="1:6">
      <c r="A132" s="3"/>
      <c r="B132" s="3"/>
      <c r="C132" s="4"/>
      <c r="D132" s="5"/>
      <c r="E132" s="6" t="e">
        <f>(D132/1000)*VLOOKUP(C132,'Electric Factors'!B:C,2,FALSE)/2.205</f>
        <v>#N/A</v>
      </c>
      <c r="F132" s="6" t="e">
        <f t="shared" si="2"/>
        <v>#N/A</v>
      </c>
    </row>
    <row r="133" spans="1:6">
      <c r="A133" s="3"/>
      <c r="B133" s="3"/>
      <c r="C133" s="4"/>
      <c r="D133" s="5"/>
      <c r="E133" s="6" t="e">
        <f>(D133/1000)*VLOOKUP(C133,'Electric Factors'!B:C,2,FALSE)/2.205</f>
        <v>#N/A</v>
      </c>
      <c r="F133" s="6" t="e">
        <f t="shared" si="2"/>
        <v>#N/A</v>
      </c>
    </row>
    <row r="134" spans="1:6">
      <c r="A134" s="3"/>
      <c r="B134" s="3"/>
      <c r="C134" s="4"/>
      <c r="D134" s="5"/>
      <c r="E134" s="6" t="e">
        <f>(D134/1000)*VLOOKUP(C134,'Electric Factors'!B:C,2,FALSE)/2.205</f>
        <v>#N/A</v>
      </c>
      <c r="F134" s="6" t="e">
        <f t="shared" si="2"/>
        <v>#N/A</v>
      </c>
    </row>
    <row r="135" spans="1:6">
      <c r="A135" s="3"/>
      <c r="B135" s="3"/>
      <c r="C135" s="4"/>
      <c r="D135" s="5"/>
      <c r="E135" s="6" t="e">
        <f>(D135/1000)*VLOOKUP(C135,'Electric Factors'!B:C,2,FALSE)/2.205</f>
        <v>#N/A</v>
      </c>
      <c r="F135" s="6" t="e">
        <f t="shared" si="2"/>
        <v>#N/A</v>
      </c>
    </row>
    <row r="136" spans="1:6">
      <c r="A136" s="3"/>
      <c r="B136" s="3"/>
      <c r="C136" s="4"/>
      <c r="D136" s="5"/>
      <c r="E136" s="6" t="e">
        <f>(D136/1000)*VLOOKUP(C136,'Electric Factors'!B:C,2,FALSE)/2.205</f>
        <v>#N/A</v>
      </c>
      <c r="F136" s="6" t="e">
        <f t="shared" si="2"/>
        <v>#N/A</v>
      </c>
    </row>
    <row r="137" spans="1:6">
      <c r="A137" s="3"/>
      <c r="B137" s="3"/>
      <c r="C137" s="4"/>
      <c r="D137" s="5"/>
      <c r="E137" s="6" t="e">
        <f>(D137/1000)*VLOOKUP(C137,'Electric Factors'!B:C,2,FALSE)/2.205</f>
        <v>#N/A</v>
      </c>
      <c r="F137" s="6" t="e">
        <f t="shared" si="2"/>
        <v>#N/A</v>
      </c>
    </row>
    <row r="138" spans="1:6">
      <c r="A138" s="3"/>
      <c r="B138" s="3"/>
      <c r="C138" s="4"/>
      <c r="D138" s="5"/>
      <c r="E138" s="6" t="e">
        <f>(D138/1000)*VLOOKUP(C138,'Electric Factors'!B:C,2,FALSE)/2.205</f>
        <v>#N/A</v>
      </c>
      <c r="F138" s="6" t="e">
        <f t="shared" si="2"/>
        <v>#N/A</v>
      </c>
    </row>
    <row r="139" spans="1:6">
      <c r="A139" s="3"/>
      <c r="B139" s="3"/>
      <c r="C139" s="4"/>
      <c r="D139" s="5"/>
      <c r="E139" s="6" t="e">
        <f>(D139/1000)*VLOOKUP(C139,'Electric Factors'!B:C,2,FALSE)/2.205</f>
        <v>#N/A</v>
      </c>
      <c r="F139" s="6" t="e">
        <f t="shared" si="2"/>
        <v>#N/A</v>
      </c>
    </row>
    <row r="140" spans="1:6">
      <c r="A140" s="3"/>
      <c r="B140" s="3"/>
      <c r="C140" s="4"/>
      <c r="D140" s="5"/>
      <c r="E140" s="6" t="e">
        <f>(D140/1000)*VLOOKUP(C140,'Electric Factors'!B:C,2,FALSE)/2.205</f>
        <v>#N/A</v>
      </c>
      <c r="F140" s="6" t="e">
        <f t="shared" si="2"/>
        <v>#N/A</v>
      </c>
    </row>
    <row r="141" spans="1:6">
      <c r="A141" s="3"/>
      <c r="B141" s="3"/>
      <c r="C141" s="4"/>
      <c r="D141" s="5"/>
      <c r="E141" s="6" t="e">
        <f>(D141/1000)*VLOOKUP(C141,'Electric Factors'!B:C,2,FALSE)/2.205</f>
        <v>#N/A</v>
      </c>
      <c r="F141" s="6" t="e">
        <f t="shared" si="2"/>
        <v>#N/A</v>
      </c>
    </row>
    <row r="142" spans="1:6">
      <c r="A142" s="3"/>
      <c r="B142" s="3"/>
      <c r="C142" s="4"/>
      <c r="D142" s="5"/>
      <c r="E142" s="6" t="e">
        <f>(D142/1000)*VLOOKUP(C142,'Electric Factors'!B:C,2,FALSE)/2.205</f>
        <v>#N/A</v>
      </c>
      <c r="F142" s="6" t="e">
        <f t="shared" si="2"/>
        <v>#N/A</v>
      </c>
    </row>
    <row r="143" spans="1:6">
      <c r="A143" s="3"/>
      <c r="B143" s="3"/>
      <c r="C143" s="4"/>
      <c r="D143" s="5"/>
      <c r="E143" s="6" t="e">
        <f>(D143/1000)*VLOOKUP(C143,'Electric Factors'!B:C,2,FALSE)/2.205</f>
        <v>#N/A</v>
      </c>
      <c r="F143" s="6" t="e">
        <f t="shared" si="2"/>
        <v>#N/A</v>
      </c>
    </row>
    <row r="144" spans="1:6">
      <c r="A144" s="3"/>
      <c r="B144" s="3"/>
      <c r="C144" s="4"/>
      <c r="D144" s="5"/>
      <c r="E144" s="6" t="e">
        <f>(D144/1000)*VLOOKUP(C144,'Electric Factors'!B:C,2,FALSE)/2.205</f>
        <v>#N/A</v>
      </c>
      <c r="F144" s="6" t="e">
        <f t="shared" si="2"/>
        <v>#N/A</v>
      </c>
    </row>
    <row r="145" spans="1:6">
      <c r="A145" s="3"/>
      <c r="B145" s="3"/>
      <c r="C145" s="4"/>
      <c r="D145" s="5"/>
      <c r="E145" s="6" t="e">
        <f>(D145/1000)*VLOOKUP(C145,'Electric Factors'!B:C,2,FALSE)/2.205</f>
        <v>#N/A</v>
      </c>
      <c r="F145" s="6" t="e">
        <f t="shared" si="2"/>
        <v>#N/A</v>
      </c>
    </row>
    <row r="146" spans="1:6">
      <c r="A146" s="3"/>
      <c r="B146" s="3"/>
      <c r="C146" s="4"/>
      <c r="D146" s="5"/>
      <c r="E146" s="6" t="e">
        <f>(D146/1000)*VLOOKUP(C146,'Electric Factors'!B:C,2,FALSE)/2.205</f>
        <v>#N/A</v>
      </c>
      <c r="F146" s="6" t="e">
        <f t="shared" si="2"/>
        <v>#N/A</v>
      </c>
    </row>
    <row r="147" spans="1:6">
      <c r="A147" s="3"/>
      <c r="B147" s="3"/>
      <c r="C147" s="4"/>
      <c r="D147" s="5"/>
      <c r="E147" s="6" t="e">
        <f>(D147/1000)*VLOOKUP(C147,'Electric Factors'!B:C,2,FALSE)/2.205</f>
        <v>#N/A</v>
      </c>
      <c r="F147" s="6" t="e">
        <f t="shared" si="2"/>
        <v>#N/A</v>
      </c>
    </row>
    <row r="148" spans="1:6">
      <c r="A148" s="3"/>
      <c r="B148" s="3"/>
      <c r="C148" s="4"/>
      <c r="D148" s="5"/>
      <c r="E148" s="6" t="e">
        <f>(D148/1000)*VLOOKUP(C148,'Electric Factors'!B:C,2,FALSE)/2.205</f>
        <v>#N/A</v>
      </c>
      <c r="F148" s="6" t="e">
        <f t="shared" si="2"/>
        <v>#N/A</v>
      </c>
    </row>
    <row r="149" spans="1:6">
      <c r="A149" s="3"/>
      <c r="B149" s="3"/>
      <c r="C149" s="4"/>
      <c r="D149" s="5"/>
      <c r="E149" s="6" t="e">
        <f>(D149/1000)*VLOOKUP(C149,'Electric Factors'!B:C,2,FALSE)/2.205</f>
        <v>#N/A</v>
      </c>
      <c r="F149" s="6" t="e">
        <f t="shared" si="2"/>
        <v>#N/A</v>
      </c>
    </row>
    <row r="150" spans="1:6">
      <c r="A150" s="3"/>
      <c r="B150" s="3"/>
      <c r="C150" s="4"/>
      <c r="D150" s="5"/>
      <c r="E150" s="6" t="e">
        <f>(D150/1000)*VLOOKUP(C150,'Electric Factors'!B:C,2,FALSE)/2.205</f>
        <v>#N/A</v>
      </c>
      <c r="F150" s="6" t="e">
        <f t="shared" si="2"/>
        <v>#N/A</v>
      </c>
    </row>
    <row r="151" spans="1:6">
      <c r="A151" s="3"/>
      <c r="B151" s="3"/>
      <c r="C151" s="4"/>
      <c r="D151" s="5"/>
      <c r="E151" s="6" t="e">
        <f>(D151/1000)*VLOOKUP(C151,'Electric Factors'!B:C,2,FALSE)/2.205</f>
        <v>#N/A</v>
      </c>
      <c r="F151" s="6" t="e">
        <f t="shared" si="2"/>
        <v>#N/A</v>
      </c>
    </row>
    <row r="152" spans="1:6">
      <c r="A152" s="3"/>
      <c r="B152" s="3"/>
      <c r="C152" s="4"/>
      <c r="D152" s="5"/>
      <c r="E152" s="6" t="e">
        <f>(D152/1000)*VLOOKUP(C152,'Electric Factors'!B:C,2,FALSE)/2.205</f>
        <v>#N/A</v>
      </c>
      <c r="F152" s="6" t="e">
        <f t="shared" si="2"/>
        <v>#N/A</v>
      </c>
    </row>
    <row r="153" spans="1:6">
      <c r="A153" s="3"/>
      <c r="B153" s="3"/>
      <c r="C153" s="4"/>
      <c r="D153" s="5"/>
      <c r="E153" s="6" t="e">
        <f>(D153/1000)*VLOOKUP(C153,'Electric Factors'!B:C,2,FALSE)/2.205</f>
        <v>#N/A</v>
      </c>
      <c r="F153" s="6" t="e">
        <f t="shared" si="2"/>
        <v>#N/A</v>
      </c>
    </row>
    <row r="154" spans="1:6">
      <c r="A154" s="3"/>
      <c r="B154" s="3"/>
      <c r="C154" s="4"/>
      <c r="D154" s="5"/>
      <c r="E154" s="6" t="e">
        <f>(D154/1000)*VLOOKUP(C154,'Electric Factors'!B:C,2,FALSE)/2.205</f>
        <v>#N/A</v>
      </c>
      <c r="F154" s="6" t="e">
        <f t="shared" si="2"/>
        <v>#N/A</v>
      </c>
    </row>
    <row r="155" spans="1:6">
      <c r="A155" s="3"/>
      <c r="B155" s="3"/>
      <c r="C155" s="4"/>
      <c r="D155" s="5"/>
      <c r="E155" s="6" t="e">
        <f>(D155/1000)*VLOOKUP(C155,'Electric Factors'!B:C,2,FALSE)/2.205</f>
        <v>#N/A</v>
      </c>
      <c r="F155" s="6" t="e">
        <f t="shared" si="2"/>
        <v>#N/A</v>
      </c>
    </row>
    <row r="156" spans="1:6">
      <c r="A156" s="3"/>
      <c r="B156" s="3"/>
      <c r="C156" s="4"/>
      <c r="D156" s="5"/>
      <c r="E156" s="6" t="e">
        <f>(D156/1000)*VLOOKUP(C156,'Electric Factors'!B:C,2,FALSE)/2.205</f>
        <v>#N/A</v>
      </c>
      <c r="F156" s="6" t="e">
        <f t="shared" si="2"/>
        <v>#N/A</v>
      </c>
    </row>
    <row r="157" spans="1:6">
      <c r="A157" s="3"/>
      <c r="B157" s="3"/>
      <c r="C157" s="4"/>
      <c r="D157" s="5"/>
      <c r="E157" s="6" t="e">
        <f>(D157/1000)*VLOOKUP(C157,'Electric Factors'!B:C,2,FALSE)/2.205</f>
        <v>#N/A</v>
      </c>
      <c r="F157" s="6" t="e">
        <f t="shared" si="2"/>
        <v>#N/A</v>
      </c>
    </row>
    <row r="158" spans="1:6">
      <c r="A158" s="3"/>
      <c r="B158" s="3"/>
      <c r="C158" s="4"/>
      <c r="D158" s="5"/>
      <c r="E158" s="6" t="e">
        <f>(D158/1000)*VLOOKUP(C158,'Electric Factors'!B:C,2,FALSE)/2.205</f>
        <v>#N/A</v>
      </c>
      <c r="F158" s="6" t="e">
        <f t="shared" si="2"/>
        <v>#N/A</v>
      </c>
    </row>
    <row r="159" spans="1:6">
      <c r="A159" s="3"/>
      <c r="B159" s="3"/>
      <c r="C159" s="4"/>
      <c r="D159" s="5"/>
      <c r="E159" s="6" t="e">
        <f>(D159/1000)*VLOOKUP(C159,'Electric Factors'!B:C,2,FALSE)/2.205</f>
        <v>#N/A</v>
      </c>
      <c r="F159" s="6" t="e">
        <f t="shared" si="2"/>
        <v>#N/A</v>
      </c>
    </row>
    <row r="160" spans="1:6">
      <c r="A160" s="3"/>
      <c r="B160" s="3"/>
      <c r="C160" s="4"/>
      <c r="D160" s="5"/>
      <c r="E160" s="6" t="e">
        <f>(D160/1000)*VLOOKUP(C160,'Electric Factors'!B:C,2,FALSE)/2.205</f>
        <v>#N/A</v>
      </c>
      <c r="F160" s="6" t="e">
        <f t="shared" si="2"/>
        <v>#N/A</v>
      </c>
    </row>
    <row r="161" spans="1:6">
      <c r="A161" s="3"/>
      <c r="B161" s="3"/>
      <c r="C161" s="4"/>
      <c r="D161" s="5"/>
      <c r="E161" s="6" t="e">
        <f>(D161/1000)*VLOOKUP(C161,'Electric Factors'!B:C,2,FALSE)/2.205</f>
        <v>#N/A</v>
      </c>
      <c r="F161" s="6" t="e">
        <f t="shared" si="2"/>
        <v>#N/A</v>
      </c>
    </row>
    <row r="162" spans="1:6">
      <c r="A162" s="3"/>
      <c r="B162" s="3"/>
      <c r="C162" s="4"/>
      <c r="D162" s="5"/>
      <c r="E162" s="6" t="e">
        <f>(D162/1000)*VLOOKUP(C162,'Electric Factors'!B:C,2,FALSE)/2.205</f>
        <v>#N/A</v>
      </c>
      <c r="F162" s="6" t="e">
        <f t="shared" si="2"/>
        <v>#N/A</v>
      </c>
    </row>
    <row r="163" spans="1:6">
      <c r="A163" s="3"/>
      <c r="B163" s="3"/>
      <c r="C163" s="4"/>
      <c r="D163" s="5"/>
      <c r="E163" s="6" t="e">
        <f>(D163/1000)*VLOOKUP(C163,'Electric Factors'!B:C,2,FALSE)/2.205</f>
        <v>#N/A</v>
      </c>
      <c r="F163" s="6" t="e">
        <f t="shared" si="2"/>
        <v>#N/A</v>
      </c>
    </row>
    <row r="164" spans="1:6">
      <c r="A164" s="3"/>
      <c r="B164" s="3"/>
      <c r="C164" s="4"/>
      <c r="D164" s="5"/>
      <c r="E164" s="6" t="e">
        <f>(D164/1000)*VLOOKUP(C164,'Electric Factors'!B:C,2,FALSE)/2.205</f>
        <v>#N/A</v>
      </c>
      <c r="F164" s="6" t="e">
        <f t="shared" si="2"/>
        <v>#N/A</v>
      </c>
    </row>
    <row r="165" spans="1:6">
      <c r="A165" s="3"/>
      <c r="B165" s="3"/>
      <c r="C165" s="4"/>
      <c r="D165" s="5"/>
      <c r="E165" s="6" t="e">
        <f>(D165/1000)*VLOOKUP(C165,'Electric Factors'!B:C,2,FALSE)/2.205</f>
        <v>#N/A</v>
      </c>
      <c r="F165" s="6" t="e">
        <f t="shared" si="2"/>
        <v>#N/A</v>
      </c>
    </row>
    <row r="166" spans="1:6">
      <c r="A166" s="3"/>
      <c r="B166" s="3"/>
      <c r="C166" s="4"/>
      <c r="D166" s="5"/>
      <c r="E166" s="6" t="e">
        <f>(D166/1000)*VLOOKUP(C166,'Electric Factors'!B:C,2,FALSE)/2.205</f>
        <v>#N/A</v>
      </c>
      <c r="F166" s="6" t="e">
        <f t="shared" si="2"/>
        <v>#N/A</v>
      </c>
    </row>
    <row r="167" spans="1:6">
      <c r="A167" s="3"/>
      <c r="B167" s="3"/>
      <c r="C167" s="4"/>
      <c r="D167" s="5"/>
      <c r="E167" s="6" t="e">
        <f>(D167/1000)*VLOOKUP(C167,'Electric Factors'!B:C,2,FALSE)/2.205</f>
        <v>#N/A</v>
      </c>
      <c r="F167" s="6" t="e">
        <f t="shared" si="2"/>
        <v>#N/A</v>
      </c>
    </row>
    <row r="168" spans="1:6">
      <c r="A168" s="3"/>
      <c r="B168" s="3"/>
      <c r="C168" s="4"/>
      <c r="D168" s="5"/>
      <c r="E168" s="6" t="e">
        <f>(D168/1000)*VLOOKUP(C168,'Electric Factors'!B:C,2,FALSE)/2.205</f>
        <v>#N/A</v>
      </c>
      <c r="F168" s="6" t="e">
        <f t="shared" si="2"/>
        <v>#N/A</v>
      </c>
    </row>
    <row r="169" spans="1:6">
      <c r="A169" s="3"/>
      <c r="B169" s="3"/>
      <c r="C169" s="4"/>
      <c r="D169" s="5"/>
      <c r="E169" s="6" t="e">
        <f>(D169/1000)*VLOOKUP(C169,'Electric Factors'!B:C,2,FALSE)/2.205</f>
        <v>#N/A</v>
      </c>
      <c r="F169" s="6" t="e">
        <f t="shared" si="2"/>
        <v>#N/A</v>
      </c>
    </row>
    <row r="170" spans="1:6">
      <c r="A170" s="3"/>
      <c r="B170" s="3"/>
      <c r="C170" s="4"/>
      <c r="D170" s="5"/>
      <c r="E170" s="6" t="e">
        <f>(D170/1000)*VLOOKUP(C170,'Electric Factors'!B:C,2,FALSE)/2.205</f>
        <v>#N/A</v>
      </c>
      <c r="F170" s="6" t="e">
        <f t="shared" si="2"/>
        <v>#N/A</v>
      </c>
    </row>
    <row r="171" spans="1:6">
      <c r="A171" s="3"/>
      <c r="B171" s="3"/>
      <c r="C171" s="4"/>
      <c r="D171" s="5"/>
      <c r="E171" s="6" t="e">
        <f>(D171/1000)*VLOOKUP(C171,'Electric Factors'!B:C,2,FALSE)/2.205</f>
        <v>#N/A</v>
      </c>
      <c r="F171" s="6" t="e">
        <f t="shared" si="2"/>
        <v>#N/A</v>
      </c>
    </row>
    <row r="172" spans="1:6">
      <c r="A172" s="3"/>
      <c r="B172" s="3"/>
      <c r="C172" s="4"/>
      <c r="D172" s="5"/>
      <c r="E172" s="6" t="e">
        <f>(D172/1000)*VLOOKUP(C172,'Electric Factors'!B:C,2,FALSE)/2.205</f>
        <v>#N/A</v>
      </c>
      <c r="F172" s="6" t="e">
        <f t="shared" si="2"/>
        <v>#N/A</v>
      </c>
    </row>
    <row r="173" spans="1:6">
      <c r="A173" s="3"/>
      <c r="B173" s="3"/>
      <c r="C173" s="4"/>
      <c r="D173" s="5"/>
      <c r="E173" s="6" t="e">
        <f>(D173/1000)*VLOOKUP(C173,'Electric Factors'!B:C,2,FALSE)/2.205</f>
        <v>#N/A</v>
      </c>
      <c r="F173" s="6" t="e">
        <f t="shared" si="2"/>
        <v>#N/A</v>
      </c>
    </row>
    <row r="174" spans="1:6">
      <c r="A174" s="3"/>
      <c r="B174" s="3"/>
      <c r="C174" s="4"/>
      <c r="D174" s="5"/>
      <c r="E174" s="6" t="e">
        <f>(D174/1000)*VLOOKUP(C174,'Electric Factors'!B:C,2,FALSE)/2.205</f>
        <v>#N/A</v>
      </c>
      <c r="F174" s="6" t="e">
        <f t="shared" si="2"/>
        <v>#N/A</v>
      </c>
    </row>
    <row r="175" spans="1:6">
      <c r="A175" s="3"/>
      <c r="B175" s="3"/>
      <c r="C175" s="4"/>
      <c r="D175" s="5"/>
      <c r="E175" s="6" t="e">
        <f>(D175/1000)*VLOOKUP(C175,'Electric Factors'!B:C,2,FALSE)/2.205</f>
        <v>#N/A</v>
      </c>
      <c r="F175" s="6" t="e">
        <f t="shared" si="2"/>
        <v>#N/A</v>
      </c>
    </row>
    <row r="176" spans="1:6">
      <c r="A176" s="3"/>
      <c r="B176" s="3"/>
      <c r="C176" s="4"/>
      <c r="D176" s="5"/>
      <c r="E176" s="6" t="e">
        <f>(D176/1000)*VLOOKUP(C176,'Electric Factors'!B:C,2,FALSE)/2.205</f>
        <v>#N/A</v>
      </c>
      <c r="F176" s="6" t="e">
        <f t="shared" si="2"/>
        <v>#N/A</v>
      </c>
    </row>
    <row r="177" spans="1:6">
      <c r="A177" s="3"/>
      <c r="B177" s="3"/>
      <c r="C177" s="4"/>
      <c r="D177" s="5"/>
      <c r="E177" s="6" t="e">
        <f>(D177/1000)*VLOOKUP(C177,'Electric Factors'!B:C,2,FALSE)/2.205</f>
        <v>#N/A</v>
      </c>
      <c r="F177" s="6" t="e">
        <f t="shared" si="2"/>
        <v>#N/A</v>
      </c>
    </row>
    <row r="178" spans="1:6">
      <c r="A178" s="3"/>
      <c r="B178" s="3"/>
      <c r="C178" s="4"/>
      <c r="D178" s="5"/>
      <c r="E178" s="6" t="e">
        <f>(D178/1000)*VLOOKUP(C178,'Electric Factors'!B:C,2,FALSE)/2.205</f>
        <v>#N/A</v>
      </c>
      <c r="F178" s="6" t="e">
        <f t="shared" si="2"/>
        <v>#N/A</v>
      </c>
    </row>
    <row r="179" spans="1:6">
      <c r="A179" s="3"/>
      <c r="B179" s="3"/>
      <c r="C179" s="4"/>
      <c r="D179" s="5"/>
      <c r="E179" s="6" t="e">
        <f>(D179/1000)*VLOOKUP(C179,'Electric Factors'!B:C,2,FALSE)/2.205</f>
        <v>#N/A</v>
      </c>
      <c r="F179" s="6" t="e">
        <f t="shared" si="2"/>
        <v>#N/A</v>
      </c>
    </row>
    <row r="180" spans="1:6">
      <c r="A180" s="3"/>
      <c r="B180" s="3"/>
      <c r="C180" s="4"/>
      <c r="D180" s="5"/>
      <c r="E180" s="6" t="e">
        <f>(D180/1000)*VLOOKUP(C180,'Electric Factors'!B:C,2,FALSE)/2.205</f>
        <v>#N/A</v>
      </c>
      <c r="F180" s="6" t="e">
        <f t="shared" si="2"/>
        <v>#N/A</v>
      </c>
    </row>
    <row r="181" spans="1:6">
      <c r="A181" s="3"/>
      <c r="B181" s="3"/>
      <c r="C181" s="4"/>
      <c r="D181" s="5"/>
      <c r="E181" s="6" t="e">
        <f>(D181/1000)*VLOOKUP(C181,'Electric Factors'!B:C,2,FALSE)/2.205</f>
        <v>#N/A</v>
      </c>
      <c r="F181" s="6" t="e">
        <f t="shared" si="2"/>
        <v>#N/A</v>
      </c>
    </row>
    <row r="182" spans="1:6">
      <c r="A182" s="3"/>
      <c r="B182" s="3"/>
      <c r="C182" s="4"/>
      <c r="D182" s="5"/>
      <c r="E182" s="6" t="e">
        <f>(D182/1000)*VLOOKUP(C182,'Electric Factors'!B:C,2,FALSE)/2.205</f>
        <v>#N/A</v>
      </c>
      <c r="F182" s="6" t="e">
        <f t="shared" si="2"/>
        <v>#N/A</v>
      </c>
    </row>
    <row r="183" spans="1:6">
      <c r="A183" s="3"/>
      <c r="B183" s="3"/>
      <c r="C183" s="4"/>
      <c r="D183" s="5"/>
      <c r="E183" s="6" t="e">
        <f>(D183/1000)*VLOOKUP(C183,'Electric Factors'!B:C,2,FALSE)/2.205</f>
        <v>#N/A</v>
      </c>
      <c r="F183" s="6" t="e">
        <f t="shared" si="2"/>
        <v>#N/A</v>
      </c>
    </row>
    <row r="184" spans="1:6">
      <c r="A184" s="3"/>
      <c r="B184" s="3"/>
      <c r="C184" s="4"/>
      <c r="D184" s="5"/>
      <c r="E184" s="6" t="e">
        <f>(D184/1000)*VLOOKUP(C184,'Electric Factors'!B:C,2,FALSE)/2.205</f>
        <v>#N/A</v>
      </c>
      <c r="F184" s="6" t="e">
        <f t="shared" si="2"/>
        <v>#N/A</v>
      </c>
    </row>
    <row r="185" spans="1:6">
      <c r="A185" s="3"/>
      <c r="B185" s="3"/>
      <c r="C185" s="4"/>
      <c r="D185" s="5"/>
      <c r="E185" s="6" t="e">
        <f>(D185/1000)*VLOOKUP(C185,'Electric Factors'!B:C,2,FALSE)/2.205</f>
        <v>#N/A</v>
      </c>
      <c r="F185" s="6" t="e">
        <f t="shared" si="2"/>
        <v>#N/A</v>
      </c>
    </row>
    <row r="186" spans="1:6">
      <c r="A186" s="3"/>
      <c r="B186" s="3"/>
      <c r="C186" s="4"/>
      <c r="D186" s="5"/>
      <c r="E186" s="6" t="e">
        <f>(D186/1000)*VLOOKUP(C186,'Electric Factors'!B:C,2,FALSE)/2.205</f>
        <v>#N/A</v>
      </c>
      <c r="F186" s="6" t="e">
        <f t="shared" si="2"/>
        <v>#N/A</v>
      </c>
    </row>
    <row r="187" spans="1:6">
      <c r="A187" s="3"/>
      <c r="B187" s="3"/>
      <c r="C187" s="4"/>
      <c r="D187" s="5"/>
      <c r="E187" s="6" t="e">
        <f>(D187/1000)*VLOOKUP(C187,'Electric Factors'!B:C,2,FALSE)/2.205</f>
        <v>#N/A</v>
      </c>
      <c r="F187" s="6" t="e">
        <f t="shared" si="2"/>
        <v>#N/A</v>
      </c>
    </row>
    <row r="188" spans="1:6">
      <c r="A188" s="3"/>
      <c r="B188" s="3"/>
      <c r="C188" s="4"/>
      <c r="D188" s="5"/>
      <c r="E188" s="6" t="e">
        <f>(D188/1000)*VLOOKUP(C188,'Electric Factors'!B:C,2,FALSE)/2.205</f>
        <v>#N/A</v>
      </c>
      <c r="F188" s="6" t="e">
        <f t="shared" si="2"/>
        <v>#N/A</v>
      </c>
    </row>
    <row r="189" spans="1:6">
      <c r="A189" s="3"/>
      <c r="B189" s="3"/>
      <c r="C189" s="4"/>
      <c r="D189" s="5"/>
      <c r="E189" s="6" t="e">
        <f>(D189/1000)*VLOOKUP(C189,'Electric Factors'!B:C,2,FALSE)/2.205</f>
        <v>#N/A</v>
      </c>
      <c r="F189" s="6" t="e">
        <f t="shared" si="2"/>
        <v>#N/A</v>
      </c>
    </row>
    <row r="190" spans="1:6">
      <c r="A190" s="3"/>
      <c r="B190" s="3"/>
      <c r="C190" s="4"/>
      <c r="D190" s="5"/>
      <c r="E190" s="6" t="e">
        <f>(D190/1000)*VLOOKUP(C190,'Electric Factors'!B:C,2,FALSE)/2.205</f>
        <v>#N/A</v>
      </c>
      <c r="F190" s="6" t="e">
        <f t="shared" si="2"/>
        <v>#N/A</v>
      </c>
    </row>
    <row r="191" spans="1:6">
      <c r="A191" s="3"/>
      <c r="B191" s="3"/>
      <c r="C191" s="4"/>
      <c r="D191" s="5"/>
      <c r="E191" s="6" t="e">
        <f>(D191/1000)*VLOOKUP(C191,'Electric Factors'!B:C,2,FALSE)/2.205</f>
        <v>#N/A</v>
      </c>
      <c r="F191" s="6" t="e">
        <f t="shared" si="2"/>
        <v>#N/A</v>
      </c>
    </row>
    <row r="192" spans="1:6">
      <c r="A192" s="3"/>
      <c r="B192" s="3"/>
      <c r="C192" s="4"/>
      <c r="D192" s="5"/>
      <c r="E192" s="6" t="e">
        <f>(D192/1000)*VLOOKUP(C192,'Electric Factors'!B:C,2,FALSE)/2.205</f>
        <v>#N/A</v>
      </c>
      <c r="F192" s="6" t="e">
        <f t="shared" si="2"/>
        <v>#N/A</v>
      </c>
    </row>
    <row r="193" spans="1:6">
      <c r="A193" s="3"/>
      <c r="B193" s="3"/>
      <c r="C193" s="4"/>
      <c r="D193" s="5"/>
      <c r="E193" s="6" t="e">
        <f>(D193/1000)*VLOOKUP(C193,'Electric Factors'!B:C,2,FALSE)/2.205</f>
        <v>#N/A</v>
      </c>
      <c r="F193" s="6" t="e">
        <f t="shared" si="2"/>
        <v>#N/A</v>
      </c>
    </row>
    <row r="194" spans="1:6">
      <c r="A194" s="3"/>
      <c r="B194" s="3"/>
      <c r="C194" s="4"/>
      <c r="D194" s="5"/>
      <c r="E194" s="6" t="e">
        <f>(D194/1000)*VLOOKUP(C194,'Electric Factors'!B:C,2,FALSE)/2.205</f>
        <v>#N/A</v>
      </c>
      <c r="F194" s="6" t="e">
        <f t="shared" si="2"/>
        <v>#N/A</v>
      </c>
    </row>
    <row r="195" spans="1:6">
      <c r="A195" s="3"/>
      <c r="B195" s="3"/>
      <c r="C195" s="4"/>
      <c r="D195" s="5"/>
      <c r="E195" s="6" t="e">
        <f>(D195/1000)*VLOOKUP(C195,'Electric Factors'!B:C,2,FALSE)/2.205</f>
        <v>#N/A</v>
      </c>
      <c r="F195" s="6" t="e">
        <f t="shared" ref="F195:F258" si="3">E195/1000</f>
        <v>#N/A</v>
      </c>
    </row>
    <row r="196" spans="1:6">
      <c r="A196" s="3"/>
      <c r="B196" s="3"/>
      <c r="C196" s="4"/>
      <c r="D196" s="5"/>
      <c r="E196" s="6" t="e">
        <f>(D196/1000)*VLOOKUP(C196,'Electric Factors'!B:C,2,FALSE)/2.205</f>
        <v>#N/A</v>
      </c>
      <c r="F196" s="6" t="e">
        <f t="shared" si="3"/>
        <v>#N/A</v>
      </c>
    </row>
    <row r="197" spans="1:6">
      <c r="A197" s="3"/>
      <c r="B197" s="3"/>
      <c r="C197" s="4"/>
      <c r="D197" s="5"/>
      <c r="E197" s="6" t="e">
        <f>(D197/1000)*VLOOKUP(C197,'Electric Factors'!B:C,2,FALSE)/2.205</f>
        <v>#N/A</v>
      </c>
      <c r="F197" s="6" t="e">
        <f t="shared" si="3"/>
        <v>#N/A</v>
      </c>
    </row>
    <row r="198" spans="1:6">
      <c r="A198" s="3"/>
      <c r="B198" s="3"/>
      <c r="C198" s="4"/>
      <c r="D198" s="5"/>
      <c r="E198" s="6" t="e">
        <f>(D198/1000)*VLOOKUP(C198,'Electric Factors'!B:C,2,FALSE)/2.205</f>
        <v>#N/A</v>
      </c>
      <c r="F198" s="6" t="e">
        <f t="shared" si="3"/>
        <v>#N/A</v>
      </c>
    </row>
    <row r="199" spans="1:6">
      <c r="A199" s="3"/>
      <c r="B199" s="3"/>
      <c r="C199" s="4"/>
      <c r="D199" s="5"/>
      <c r="E199" s="6" t="e">
        <f>(D199/1000)*VLOOKUP(C199,'Electric Factors'!B:C,2,FALSE)/2.205</f>
        <v>#N/A</v>
      </c>
      <c r="F199" s="6" t="e">
        <f t="shared" si="3"/>
        <v>#N/A</v>
      </c>
    </row>
    <row r="200" spans="1:6">
      <c r="A200" s="3"/>
      <c r="B200" s="3"/>
      <c r="C200" s="4"/>
      <c r="D200" s="5"/>
      <c r="E200" s="6" t="e">
        <f>(D200/1000)*VLOOKUP(C200,'Electric Factors'!B:C,2,FALSE)/2.205</f>
        <v>#N/A</v>
      </c>
      <c r="F200" s="6" t="e">
        <f t="shared" si="3"/>
        <v>#N/A</v>
      </c>
    </row>
    <row r="201" spans="1:6">
      <c r="A201" s="3"/>
      <c r="B201" s="3"/>
      <c r="C201" s="4"/>
      <c r="D201" s="5"/>
      <c r="E201" s="6" t="e">
        <f>(D201/1000)*VLOOKUP(C201,'Electric Factors'!B:C,2,FALSE)/2.205</f>
        <v>#N/A</v>
      </c>
      <c r="F201" s="6" t="e">
        <f t="shared" si="3"/>
        <v>#N/A</v>
      </c>
    </row>
    <row r="202" spans="1:6">
      <c r="A202" s="3"/>
      <c r="B202" s="3"/>
      <c r="C202" s="4"/>
      <c r="D202" s="5"/>
      <c r="E202" s="6" t="e">
        <f>(D202/1000)*VLOOKUP(C202,'Electric Factors'!B:C,2,FALSE)/2.205</f>
        <v>#N/A</v>
      </c>
      <c r="F202" s="6" t="e">
        <f t="shared" si="3"/>
        <v>#N/A</v>
      </c>
    </row>
    <row r="203" spans="1:6">
      <c r="A203" s="3"/>
      <c r="B203" s="3"/>
      <c r="C203" s="4"/>
      <c r="D203" s="5"/>
      <c r="E203" s="6" t="e">
        <f>(D203/1000)*VLOOKUP(C203,'Electric Factors'!B:C,2,FALSE)/2.205</f>
        <v>#N/A</v>
      </c>
      <c r="F203" s="6" t="e">
        <f t="shared" si="3"/>
        <v>#N/A</v>
      </c>
    </row>
    <row r="204" spans="1:6">
      <c r="A204" s="3"/>
      <c r="B204" s="3"/>
      <c r="C204" s="4"/>
      <c r="D204" s="5"/>
      <c r="E204" s="6" t="e">
        <f>(D204/1000)*VLOOKUP(C204,'Electric Factors'!B:C,2,FALSE)/2.205</f>
        <v>#N/A</v>
      </c>
      <c r="F204" s="6" t="e">
        <f t="shared" si="3"/>
        <v>#N/A</v>
      </c>
    </row>
    <row r="205" spans="1:6">
      <c r="A205" s="3"/>
      <c r="B205" s="3"/>
      <c r="C205" s="4"/>
      <c r="D205" s="5"/>
      <c r="E205" s="6" t="e">
        <f>(D205/1000)*VLOOKUP(C205,'Electric Factors'!B:C,2,FALSE)/2.205</f>
        <v>#N/A</v>
      </c>
      <c r="F205" s="6" t="e">
        <f t="shared" si="3"/>
        <v>#N/A</v>
      </c>
    </row>
    <row r="206" spans="1:6">
      <c r="A206" s="3"/>
      <c r="B206" s="3"/>
      <c r="C206" s="4"/>
      <c r="D206" s="5"/>
      <c r="E206" s="6" t="e">
        <f>(D206/1000)*VLOOKUP(C206,'Electric Factors'!B:C,2,FALSE)/2.205</f>
        <v>#N/A</v>
      </c>
      <c r="F206" s="6" t="e">
        <f t="shared" si="3"/>
        <v>#N/A</v>
      </c>
    </row>
    <row r="207" spans="1:6">
      <c r="A207" s="3"/>
      <c r="B207" s="3"/>
      <c r="C207" s="4"/>
      <c r="D207" s="5"/>
      <c r="E207" s="6" t="e">
        <f>(D207/1000)*VLOOKUP(C207,'Electric Factors'!B:C,2,FALSE)/2.205</f>
        <v>#N/A</v>
      </c>
      <c r="F207" s="6" t="e">
        <f t="shared" si="3"/>
        <v>#N/A</v>
      </c>
    </row>
    <row r="208" spans="1:6">
      <c r="A208" s="3"/>
      <c r="B208" s="3"/>
      <c r="C208" s="4"/>
      <c r="D208" s="5"/>
      <c r="E208" s="6" t="e">
        <f>(D208/1000)*VLOOKUP(C208,'Electric Factors'!B:C,2,FALSE)/2.205</f>
        <v>#N/A</v>
      </c>
      <c r="F208" s="6" t="e">
        <f t="shared" si="3"/>
        <v>#N/A</v>
      </c>
    </row>
    <row r="209" spans="1:6">
      <c r="A209" s="3"/>
      <c r="B209" s="3"/>
      <c r="C209" s="4"/>
      <c r="D209" s="5"/>
      <c r="E209" s="6" t="e">
        <f>(D209/1000)*VLOOKUP(C209,'Electric Factors'!B:C,2,FALSE)/2.205</f>
        <v>#N/A</v>
      </c>
      <c r="F209" s="6" t="e">
        <f t="shared" si="3"/>
        <v>#N/A</v>
      </c>
    </row>
    <row r="210" spans="1:6">
      <c r="A210" s="3"/>
      <c r="B210" s="3"/>
      <c r="C210" s="4"/>
      <c r="D210" s="5"/>
      <c r="E210" s="6" t="e">
        <f>(D210/1000)*VLOOKUP(C210,'Electric Factors'!B:C,2,FALSE)/2.205</f>
        <v>#N/A</v>
      </c>
      <c r="F210" s="6" t="e">
        <f t="shared" si="3"/>
        <v>#N/A</v>
      </c>
    </row>
    <row r="211" spans="1:6">
      <c r="A211" s="3"/>
      <c r="B211" s="3"/>
      <c r="C211" s="4"/>
      <c r="D211" s="5"/>
      <c r="E211" s="6" t="e">
        <f>(D211/1000)*VLOOKUP(C211,'Electric Factors'!B:C,2,FALSE)/2.205</f>
        <v>#N/A</v>
      </c>
      <c r="F211" s="6" t="e">
        <f t="shared" si="3"/>
        <v>#N/A</v>
      </c>
    </row>
    <row r="212" spans="1:6">
      <c r="A212" s="3"/>
      <c r="B212" s="3"/>
      <c r="C212" s="4"/>
      <c r="D212" s="5"/>
      <c r="E212" s="6" t="e">
        <f>(D212/1000)*VLOOKUP(C212,'Electric Factors'!B:C,2,FALSE)/2.205</f>
        <v>#N/A</v>
      </c>
      <c r="F212" s="6" t="e">
        <f t="shared" si="3"/>
        <v>#N/A</v>
      </c>
    </row>
    <row r="213" spans="1:6">
      <c r="A213" s="3"/>
      <c r="B213" s="3"/>
      <c r="C213" s="4"/>
      <c r="D213" s="5"/>
      <c r="E213" s="6" t="e">
        <f>(D213/1000)*VLOOKUP(C213,'Electric Factors'!B:C,2,FALSE)/2.205</f>
        <v>#N/A</v>
      </c>
      <c r="F213" s="6" t="e">
        <f t="shared" si="3"/>
        <v>#N/A</v>
      </c>
    </row>
    <row r="214" spans="1:6">
      <c r="A214" s="3"/>
      <c r="B214" s="3"/>
      <c r="C214" s="4"/>
      <c r="D214" s="5"/>
      <c r="E214" s="6" t="e">
        <f>(D214/1000)*VLOOKUP(C214,'Electric Factors'!B:C,2,FALSE)/2.205</f>
        <v>#N/A</v>
      </c>
      <c r="F214" s="6" t="e">
        <f t="shared" si="3"/>
        <v>#N/A</v>
      </c>
    </row>
    <row r="215" spans="1:6">
      <c r="A215" s="3"/>
      <c r="B215" s="3"/>
      <c r="C215" s="4"/>
      <c r="D215" s="5"/>
      <c r="E215" s="6" t="e">
        <f>(D215/1000)*VLOOKUP(C215,'Electric Factors'!B:C,2,FALSE)/2.205</f>
        <v>#N/A</v>
      </c>
      <c r="F215" s="6" t="e">
        <f t="shared" si="3"/>
        <v>#N/A</v>
      </c>
    </row>
    <row r="216" spans="1:6">
      <c r="A216" s="3"/>
      <c r="B216" s="3"/>
      <c r="C216" s="4"/>
      <c r="D216" s="5"/>
      <c r="E216" s="6" t="e">
        <f>(D216/1000)*VLOOKUP(C216,'Electric Factors'!B:C,2,FALSE)/2.205</f>
        <v>#N/A</v>
      </c>
      <c r="F216" s="6" t="e">
        <f t="shared" si="3"/>
        <v>#N/A</v>
      </c>
    </row>
    <row r="217" spans="1:6">
      <c r="A217" s="3"/>
      <c r="B217" s="3"/>
      <c r="C217" s="4"/>
      <c r="D217" s="5"/>
      <c r="E217" s="6" t="e">
        <f>(D217/1000)*VLOOKUP(C217,'Electric Factors'!B:C,2,FALSE)/2.205</f>
        <v>#N/A</v>
      </c>
      <c r="F217" s="6" t="e">
        <f t="shared" si="3"/>
        <v>#N/A</v>
      </c>
    </row>
    <row r="218" spans="1:6">
      <c r="A218" s="3"/>
      <c r="B218" s="3"/>
      <c r="C218" s="4"/>
      <c r="D218" s="5"/>
      <c r="E218" s="6" t="e">
        <f>(D218/1000)*VLOOKUP(C218,'Electric Factors'!B:C,2,FALSE)/2.205</f>
        <v>#N/A</v>
      </c>
      <c r="F218" s="6" t="e">
        <f t="shared" si="3"/>
        <v>#N/A</v>
      </c>
    </row>
    <row r="219" spans="1:6">
      <c r="A219" s="3"/>
      <c r="B219" s="3"/>
      <c r="C219" s="4"/>
      <c r="D219" s="5"/>
      <c r="E219" s="6" t="e">
        <f>(D219/1000)*VLOOKUP(C219,'Electric Factors'!B:C,2,FALSE)/2.205</f>
        <v>#N/A</v>
      </c>
      <c r="F219" s="6" t="e">
        <f t="shared" si="3"/>
        <v>#N/A</v>
      </c>
    </row>
    <row r="220" spans="1:6">
      <c r="A220" s="3"/>
      <c r="B220" s="3"/>
      <c r="C220" s="4"/>
      <c r="D220" s="5"/>
      <c r="E220" s="6" t="e">
        <f>(D220/1000)*VLOOKUP(C220,'Electric Factors'!B:C,2,FALSE)/2.205</f>
        <v>#N/A</v>
      </c>
      <c r="F220" s="6" t="e">
        <f t="shared" si="3"/>
        <v>#N/A</v>
      </c>
    </row>
    <row r="221" spans="1:6">
      <c r="A221" s="3"/>
      <c r="B221" s="3"/>
      <c r="C221" s="4"/>
      <c r="D221" s="5"/>
      <c r="E221" s="6" t="e">
        <f>(D221/1000)*VLOOKUP(C221,'Electric Factors'!B:C,2,FALSE)/2.205</f>
        <v>#N/A</v>
      </c>
      <c r="F221" s="6" t="e">
        <f t="shared" si="3"/>
        <v>#N/A</v>
      </c>
    </row>
    <row r="222" spans="1:6">
      <c r="A222" s="3"/>
      <c r="B222" s="3"/>
      <c r="C222" s="4"/>
      <c r="D222" s="5"/>
      <c r="E222" s="6" t="e">
        <f>(D222/1000)*VLOOKUP(C222,'Electric Factors'!B:C,2,FALSE)/2.205</f>
        <v>#N/A</v>
      </c>
      <c r="F222" s="6" t="e">
        <f t="shared" si="3"/>
        <v>#N/A</v>
      </c>
    </row>
    <row r="223" spans="1:6">
      <c r="A223" s="3"/>
      <c r="B223" s="3"/>
      <c r="C223" s="4"/>
      <c r="D223" s="5"/>
      <c r="E223" s="6" t="e">
        <f>(D223/1000)*VLOOKUP(C223,'Electric Factors'!B:C,2,FALSE)/2.205</f>
        <v>#N/A</v>
      </c>
      <c r="F223" s="6" t="e">
        <f t="shared" si="3"/>
        <v>#N/A</v>
      </c>
    </row>
    <row r="224" spans="1:6">
      <c r="A224" s="3"/>
      <c r="B224" s="3"/>
      <c r="C224" s="4"/>
      <c r="D224" s="5"/>
      <c r="E224" s="6" t="e">
        <f>(D224/1000)*VLOOKUP(C224,'Electric Factors'!B:C,2,FALSE)/2.205</f>
        <v>#N/A</v>
      </c>
      <c r="F224" s="6" t="e">
        <f t="shared" si="3"/>
        <v>#N/A</v>
      </c>
    </row>
    <row r="225" spans="1:6">
      <c r="A225" s="3"/>
      <c r="B225" s="3"/>
      <c r="C225" s="4"/>
      <c r="D225" s="5"/>
      <c r="E225" s="6" t="e">
        <f>(D225/1000)*VLOOKUP(C225,'Electric Factors'!B:C,2,FALSE)/2.205</f>
        <v>#N/A</v>
      </c>
      <c r="F225" s="6" t="e">
        <f t="shared" si="3"/>
        <v>#N/A</v>
      </c>
    </row>
    <row r="226" spans="1:6">
      <c r="A226" s="3"/>
      <c r="B226" s="3"/>
      <c r="C226" s="4"/>
      <c r="D226" s="5"/>
      <c r="E226" s="6" t="e">
        <f>(D226/1000)*VLOOKUP(C226,'Electric Factors'!B:C,2,FALSE)/2.205</f>
        <v>#N/A</v>
      </c>
      <c r="F226" s="6" t="e">
        <f t="shared" si="3"/>
        <v>#N/A</v>
      </c>
    </row>
    <row r="227" spans="1:6">
      <c r="A227" s="3"/>
      <c r="B227" s="3"/>
      <c r="C227" s="4"/>
      <c r="D227" s="5"/>
      <c r="E227" s="6" t="e">
        <f>(D227/1000)*VLOOKUP(C227,'Electric Factors'!B:C,2,FALSE)/2.205</f>
        <v>#N/A</v>
      </c>
      <c r="F227" s="6" t="e">
        <f t="shared" si="3"/>
        <v>#N/A</v>
      </c>
    </row>
    <row r="228" spans="1:6">
      <c r="A228" s="3"/>
      <c r="B228" s="3"/>
      <c r="C228" s="4"/>
      <c r="D228" s="5"/>
      <c r="E228" s="6" t="e">
        <f>(D228/1000)*VLOOKUP(C228,'Electric Factors'!B:C,2,FALSE)/2.205</f>
        <v>#N/A</v>
      </c>
      <c r="F228" s="6" t="e">
        <f t="shared" si="3"/>
        <v>#N/A</v>
      </c>
    </row>
    <row r="229" spans="1:6">
      <c r="A229" s="3"/>
      <c r="B229" s="3"/>
      <c r="C229" s="4"/>
      <c r="D229" s="5"/>
      <c r="E229" s="6" t="e">
        <f>(D229/1000)*VLOOKUP(C229,'Electric Factors'!B:C,2,FALSE)/2.205</f>
        <v>#N/A</v>
      </c>
      <c r="F229" s="6" t="e">
        <f t="shared" si="3"/>
        <v>#N/A</v>
      </c>
    </row>
    <row r="230" spans="1:6">
      <c r="A230" s="3"/>
      <c r="B230" s="3"/>
      <c r="C230" s="4"/>
      <c r="D230" s="5"/>
      <c r="E230" s="6" t="e">
        <f>(D230/1000)*VLOOKUP(C230,'Electric Factors'!B:C,2,FALSE)/2.205</f>
        <v>#N/A</v>
      </c>
      <c r="F230" s="6" t="e">
        <f t="shared" si="3"/>
        <v>#N/A</v>
      </c>
    </row>
    <row r="231" spans="1:6">
      <c r="A231" s="3"/>
      <c r="B231" s="3"/>
      <c r="C231" s="4"/>
      <c r="D231" s="5"/>
      <c r="E231" s="6" t="e">
        <f>(D231/1000)*VLOOKUP(C231,'Electric Factors'!B:C,2,FALSE)/2.205</f>
        <v>#N/A</v>
      </c>
      <c r="F231" s="6" t="e">
        <f t="shared" si="3"/>
        <v>#N/A</v>
      </c>
    </row>
    <row r="232" spans="1:6">
      <c r="A232" s="3"/>
      <c r="B232" s="3"/>
      <c r="C232" s="4"/>
      <c r="D232" s="5"/>
      <c r="E232" s="6" t="e">
        <f>(D232/1000)*VLOOKUP(C232,'Electric Factors'!B:C,2,FALSE)/2.205</f>
        <v>#N/A</v>
      </c>
      <c r="F232" s="6" t="e">
        <f t="shared" si="3"/>
        <v>#N/A</v>
      </c>
    </row>
    <row r="233" spans="1:6">
      <c r="A233" s="3"/>
      <c r="B233" s="3"/>
      <c r="C233" s="4"/>
      <c r="D233" s="5"/>
      <c r="E233" s="6" t="e">
        <f>(D233/1000)*VLOOKUP(C233,'Electric Factors'!B:C,2,FALSE)/2.205</f>
        <v>#N/A</v>
      </c>
      <c r="F233" s="6" t="e">
        <f t="shared" si="3"/>
        <v>#N/A</v>
      </c>
    </row>
    <row r="234" spans="1:6">
      <c r="A234" s="3"/>
      <c r="B234" s="3"/>
      <c r="C234" s="4"/>
      <c r="D234" s="5"/>
      <c r="E234" s="6" t="e">
        <f>(D234/1000)*VLOOKUP(C234,'Electric Factors'!B:C,2,FALSE)/2.205</f>
        <v>#N/A</v>
      </c>
      <c r="F234" s="6" t="e">
        <f t="shared" si="3"/>
        <v>#N/A</v>
      </c>
    </row>
    <row r="235" spans="1:6">
      <c r="A235" s="3"/>
      <c r="B235" s="3"/>
      <c r="C235" s="4"/>
      <c r="D235" s="5"/>
      <c r="E235" s="6" t="e">
        <f>(D235/1000)*VLOOKUP(C235,'Electric Factors'!B:C,2,FALSE)/2.205</f>
        <v>#N/A</v>
      </c>
      <c r="F235" s="6" t="e">
        <f t="shared" si="3"/>
        <v>#N/A</v>
      </c>
    </row>
    <row r="236" spans="1:6">
      <c r="A236" s="3"/>
      <c r="B236" s="3"/>
      <c r="C236" s="4"/>
      <c r="D236" s="5"/>
      <c r="E236" s="6" t="e">
        <f>(D236/1000)*VLOOKUP(C236,'Electric Factors'!B:C,2,FALSE)/2.205</f>
        <v>#N/A</v>
      </c>
      <c r="F236" s="6" t="e">
        <f t="shared" si="3"/>
        <v>#N/A</v>
      </c>
    </row>
    <row r="237" spans="1:6">
      <c r="A237" s="3"/>
      <c r="B237" s="3"/>
      <c r="C237" s="4"/>
      <c r="D237" s="5"/>
      <c r="E237" s="6" t="e">
        <f>(D237/1000)*VLOOKUP(C237,'Electric Factors'!B:C,2,FALSE)/2.205</f>
        <v>#N/A</v>
      </c>
      <c r="F237" s="6" t="e">
        <f t="shared" si="3"/>
        <v>#N/A</v>
      </c>
    </row>
    <row r="238" spans="1:6">
      <c r="A238" s="3"/>
      <c r="B238" s="3"/>
      <c r="C238" s="4"/>
      <c r="D238" s="5"/>
      <c r="E238" s="6" t="e">
        <f>(D238/1000)*VLOOKUP(C238,'Electric Factors'!B:C,2,FALSE)/2.205</f>
        <v>#N/A</v>
      </c>
      <c r="F238" s="6" t="e">
        <f t="shared" si="3"/>
        <v>#N/A</v>
      </c>
    </row>
    <row r="239" spans="1:6">
      <c r="A239" s="3"/>
      <c r="B239" s="3"/>
      <c r="C239" s="4"/>
      <c r="D239" s="5"/>
      <c r="E239" s="6" t="e">
        <f>(D239/1000)*VLOOKUP(C239,'Electric Factors'!B:C,2,FALSE)/2.205</f>
        <v>#N/A</v>
      </c>
      <c r="F239" s="6" t="e">
        <f t="shared" si="3"/>
        <v>#N/A</v>
      </c>
    </row>
    <row r="240" spans="1:6">
      <c r="A240" s="3"/>
      <c r="B240" s="3"/>
      <c r="C240" s="4"/>
      <c r="D240" s="5"/>
      <c r="E240" s="6" t="e">
        <f>(D240/1000)*VLOOKUP(C240,'Electric Factors'!B:C,2,FALSE)/2.205</f>
        <v>#N/A</v>
      </c>
      <c r="F240" s="6" t="e">
        <f t="shared" si="3"/>
        <v>#N/A</v>
      </c>
    </row>
    <row r="241" spans="1:6">
      <c r="A241" s="3"/>
      <c r="B241" s="3"/>
      <c r="C241" s="4"/>
      <c r="D241" s="5"/>
      <c r="E241" s="6" t="e">
        <f>(D241/1000)*VLOOKUP(C241,'Electric Factors'!B:C,2,FALSE)/2.205</f>
        <v>#N/A</v>
      </c>
      <c r="F241" s="6" t="e">
        <f t="shared" si="3"/>
        <v>#N/A</v>
      </c>
    </row>
    <row r="242" spans="1:6">
      <c r="A242" s="3"/>
      <c r="B242" s="3"/>
      <c r="C242" s="4"/>
      <c r="D242" s="5"/>
      <c r="E242" s="6" t="e">
        <f>(D242/1000)*VLOOKUP(C242,'Electric Factors'!B:C,2,FALSE)/2.205</f>
        <v>#N/A</v>
      </c>
      <c r="F242" s="6" t="e">
        <f t="shared" si="3"/>
        <v>#N/A</v>
      </c>
    </row>
    <row r="243" spans="1:6">
      <c r="A243" s="3"/>
      <c r="B243" s="3"/>
      <c r="C243" s="4"/>
      <c r="D243" s="5"/>
      <c r="E243" s="6" t="e">
        <f>(D243/1000)*VLOOKUP(C243,'Electric Factors'!B:C,2,FALSE)/2.205</f>
        <v>#N/A</v>
      </c>
      <c r="F243" s="6" t="e">
        <f t="shared" si="3"/>
        <v>#N/A</v>
      </c>
    </row>
    <row r="244" spans="1:6">
      <c r="A244" s="3"/>
      <c r="B244" s="3"/>
      <c r="C244" s="4"/>
      <c r="D244" s="5"/>
      <c r="E244" s="6" t="e">
        <f>(D244/1000)*VLOOKUP(C244,'Electric Factors'!B:C,2,FALSE)/2.205</f>
        <v>#N/A</v>
      </c>
      <c r="F244" s="6" t="e">
        <f t="shared" si="3"/>
        <v>#N/A</v>
      </c>
    </row>
    <row r="245" spans="1:6">
      <c r="A245" s="3"/>
      <c r="B245" s="3"/>
      <c r="C245" s="4"/>
      <c r="D245" s="5"/>
      <c r="E245" s="6" t="e">
        <f>(D245/1000)*VLOOKUP(C245,'Electric Factors'!B:C,2,FALSE)/2.205</f>
        <v>#N/A</v>
      </c>
      <c r="F245" s="6" t="e">
        <f t="shared" si="3"/>
        <v>#N/A</v>
      </c>
    </row>
    <row r="246" spans="1:6">
      <c r="A246" s="3"/>
      <c r="B246" s="3"/>
      <c r="C246" s="4"/>
      <c r="D246" s="5"/>
      <c r="E246" s="6" t="e">
        <f>(D246/1000)*VLOOKUP(C246,'Electric Factors'!B:C,2,FALSE)/2.205</f>
        <v>#N/A</v>
      </c>
      <c r="F246" s="6" t="e">
        <f t="shared" si="3"/>
        <v>#N/A</v>
      </c>
    </row>
    <row r="247" spans="1:6">
      <c r="A247" s="3"/>
      <c r="B247" s="3"/>
      <c r="C247" s="4"/>
      <c r="D247" s="5"/>
      <c r="E247" s="6" t="e">
        <f>(D247/1000)*VLOOKUP(C247,'Electric Factors'!B:C,2,FALSE)/2.205</f>
        <v>#N/A</v>
      </c>
      <c r="F247" s="6" t="e">
        <f t="shared" si="3"/>
        <v>#N/A</v>
      </c>
    </row>
    <row r="248" spans="1:6">
      <c r="A248" s="3"/>
      <c r="B248" s="3"/>
      <c r="C248" s="4"/>
      <c r="D248" s="5"/>
      <c r="E248" s="6" t="e">
        <f>(D248/1000)*VLOOKUP(C248,'Electric Factors'!B:C,2,FALSE)/2.205</f>
        <v>#N/A</v>
      </c>
      <c r="F248" s="6" t="e">
        <f t="shared" si="3"/>
        <v>#N/A</v>
      </c>
    </row>
    <row r="249" spans="1:6">
      <c r="A249" s="3"/>
      <c r="B249" s="3"/>
      <c r="C249" s="4"/>
      <c r="D249" s="5"/>
      <c r="E249" s="6" t="e">
        <f>(D249/1000)*VLOOKUP(C249,'Electric Factors'!B:C,2,FALSE)/2.205</f>
        <v>#N/A</v>
      </c>
      <c r="F249" s="6" t="e">
        <f t="shared" si="3"/>
        <v>#N/A</v>
      </c>
    </row>
    <row r="250" spans="1:6">
      <c r="A250" s="3"/>
      <c r="B250" s="3"/>
      <c r="C250" s="4"/>
      <c r="D250" s="5"/>
      <c r="E250" s="6" t="e">
        <f>(D250/1000)*VLOOKUP(C250,'Electric Factors'!B:C,2,FALSE)/2.205</f>
        <v>#N/A</v>
      </c>
      <c r="F250" s="6" t="e">
        <f t="shared" si="3"/>
        <v>#N/A</v>
      </c>
    </row>
    <row r="251" spans="1:6">
      <c r="A251" s="3"/>
      <c r="B251" s="3"/>
      <c r="C251" s="4"/>
      <c r="D251" s="5"/>
      <c r="E251" s="6" t="e">
        <f>(D251/1000)*VLOOKUP(C251,'Electric Factors'!B:C,2,FALSE)/2.205</f>
        <v>#N/A</v>
      </c>
      <c r="F251" s="6" t="e">
        <f t="shared" si="3"/>
        <v>#N/A</v>
      </c>
    </row>
    <row r="252" spans="1:6">
      <c r="A252" s="3"/>
      <c r="B252" s="3"/>
      <c r="C252" s="4"/>
      <c r="D252" s="5"/>
      <c r="E252" s="6" t="e">
        <f>(D252/1000)*VLOOKUP(C252,'Electric Factors'!B:C,2,FALSE)/2.205</f>
        <v>#N/A</v>
      </c>
      <c r="F252" s="6" t="e">
        <f t="shared" si="3"/>
        <v>#N/A</v>
      </c>
    </row>
    <row r="253" spans="1:6">
      <c r="A253" s="3"/>
      <c r="B253" s="3"/>
      <c r="C253" s="4"/>
      <c r="D253" s="5"/>
      <c r="E253" s="6" t="e">
        <f>(D253/1000)*VLOOKUP(C253,'Electric Factors'!B:C,2,FALSE)/2.205</f>
        <v>#N/A</v>
      </c>
      <c r="F253" s="6" t="e">
        <f t="shared" si="3"/>
        <v>#N/A</v>
      </c>
    </row>
    <row r="254" spans="1:6">
      <c r="A254" s="3"/>
      <c r="B254" s="3"/>
      <c r="C254" s="4"/>
      <c r="D254" s="5"/>
      <c r="E254" s="6" t="e">
        <f>(D254/1000)*VLOOKUP(C254,'Electric Factors'!B:C,2,FALSE)/2.205</f>
        <v>#N/A</v>
      </c>
      <c r="F254" s="6" t="e">
        <f t="shared" si="3"/>
        <v>#N/A</v>
      </c>
    </row>
    <row r="255" spans="1:6">
      <c r="A255" s="3"/>
      <c r="B255" s="3"/>
      <c r="C255" s="4"/>
      <c r="D255" s="5"/>
      <c r="E255" s="6" t="e">
        <f>(D255/1000)*VLOOKUP(C255,'Electric Factors'!B:C,2,FALSE)/2.205</f>
        <v>#N/A</v>
      </c>
      <c r="F255" s="6" t="e">
        <f t="shared" si="3"/>
        <v>#N/A</v>
      </c>
    </row>
    <row r="256" spans="1:6">
      <c r="A256" s="3"/>
      <c r="B256" s="3"/>
      <c r="C256" s="4"/>
      <c r="D256" s="5"/>
      <c r="E256" s="6" t="e">
        <f>(D256/1000)*VLOOKUP(C256,'Electric Factors'!B:C,2,FALSE)/2.205</f>
        <v>#N/A</v>
      </c>
      <c r="F256" s="6" t="e">
        <f t="shared" si="3"/>
        <v>#N/A</v>
      </c>
    </row>
    <row r="257" spans="1:6">
      <c r="A257" s="3"/>
      <c r="B257" s="3"/>
      <c r="C257" s="4"/>
      <c r="D257" s="5"/>
      <c r="E257" s="6" t="e">
        <f>(D257/1000)*VLOOKUP(C257,'Electric Factors'!B:C,2,FALSE)/2.205</f>
        <v>#N/A</v>
      </c>
      <c r="F257" s="6" t="e">
        <f t="shared" si="3"/>
        <v>#N/A</v>
      </c>
    </row>
    <row r="258" spans="1:6">
      <c r="A258" s="3"/>
      <c r="B258" s="3"/>
      <c r="C258" s="4"/>
      <c r="D258" s="5"/>
      <c r="E258" s="6" t="e">
        <f>(D258/1000)*VLOOKUP(C258,'Electric Factors'!B:C,2,FALSE)/2.205</f>
        <v>#N/A</v>
      </c>
      <c r="F258" s="6" t="e">
        <f t="shared" si="3"/>
        <v>#N/A</v>
      </c>
    </row>
    <row r="259" spans="1:6">
      <c r="A259" s="3"/>
      <c r="B259" s="3"/>
      <c r="C259" s="4"/>
      <c r="D259" s="5"/>
      <c r="E259" s="6" t="e">
        <f>(D259/1000)*VLOOKUP(C259,'Electric Factors'!B:C,2,FALSE)/2.205</f>
        <v>#N/A</v>
      </c>
      <c r="F259" s="6" t="e">
        <f t="shared" ref="F259:F322" si="4">E259/1000</f>
        <v>#N/A</v>
      </c>
    </row>
    <row r="260" spans="1:6">
      <c r="A260" s="3"/>
      <c r="B260" s="3"/>
      <c r="C260" s="4"/>
      <c r="D260" s="5"/>
      <c r="E260" s="6" t="e">
        <f>(D260/1000)*VLOOKUP(C260,'Electric Factors'!B:C,2,FALSE)/2.205</f>
        <v>#N/A</v>
      </c>
      <c r="F260" s="6" t="e">
        <f t="shared" si="4"/>
        <v>#N/A</v>
      </c>
    </row>
    <row r="261" spans="1:6">
      <c r="A261" s="3"/>
      <c r="B261" s="3"/>
      <c r="C261" s="4"/>
      <c r="D261" s="5"/>
      <c r="E261" s="6" t="e">
        <f>(D261/1000)*VLOOKUP(C261,'Electric Factors'!B:C,2,FALSE)/2.205</f>
        <v>#N/A</v>
      </c>
      <c r="F261" s="6" t="e">
        <f t="shared" si="4"/>
        <v>#N/A</v>
      </c>
    </row>
    <row r="262" spans="1:6">
      <c r="A262" s="3"/>
      <c r="B262" s="3"/>
      <c r="C262" s="4"/>
      <c r="D262" s="5"/>
      <c r="E262" s="6" t="e">
        <f>(D262/1000)*VLOOKUP(C262,'Electric Factors'!B:C,2,FALSE)/2.205</f>
        <v>#N/A</v>
      </c>
      <c r="F262" s="6" t="e">
        <f t="shared" si="4"/>
        <v>#N/A</v>
      </c>
    </row>
    <row r="263" spans="1:6">
      <c r="A263" s="3"/>
      <c r="B263" s="3"/>
      <c r="C263" s="4"/>
      <c r="D263" s="5"/>
      <c r="E263" s="6" t="e">
        <f>(D263/1000)*VLOOKUP(C263,'Electric Factors'!B:C,2,FALSE)/2.205</f>
        <v>#N/A</v>
      </c>
      <c r="F263" s="6" t="e">
        <f t="shared" si="4"/>
        <v>#N/A</v>
      </c>
    </row>
    <row r="264" spans="1:6">
      <c r="A264" s="3"/>
      <c r="B264" s="3"/>
      <c r="C264" s="4"/>
      <c r="D264" s="5"/>
      <c r="E264" s="6" t="e">
        <f>(D264/1000)*VLOOKUP(C264,'Electric Factors'!B:C,2,FALSE)/2.205</f>
        <v>#N/A</v>
      </c>
      <c r="F264" s="6" t="e">
        <f t="shared" si="4"/>
        <v>#N/A</v>
      </c>
    </row>
    <row r="265" spans="1:6">
      <c r="A265" s="3"/>
      <c r="B265" s="3"/>
      <c r="C265" s="4"/>
      <c r="D265" s="5"/>
      <c r="E265" s="6" t="e">
        <f>(D265/1000)*VLOOKUP(C265,'Electric Factors'!B:C,2,FALSE)/2.205</f>
        <v>#N/A</v>
      </c>
      <c r="F265" s="6" t="e">
        <f t="shared" si="4"/>
        <v>#N/A</v>
      </c>
    </row>
    <row r="266" spans="1:6">
      <c r="A266" s="3"/>
      <c r="B266" s="3"/>
      <c r="C266" s="4"/>
      <c r="D266" s="5"/>
      <c r="E266" s="6" t="e">
        <f>(D266/1000)*VLOOKUP(C266,'Electric Factors'!B:C,2,FALSE)/2.205</f>
        <v>#N/A</v>
      </c>
      <c r="F266" s="6" t="e">
        <f t="shared" si="4"/>
        <v>#N/A</v>
      </c>
    </row>
    <row r="267" spans="1:6">
      <c r="A267" s="3"/>
      <c r="B267" s="3"/>
      <c r="C267" s="4"/>
      <c r="D267" s="5"/>
      <c r="E267" s="6" t="e">
        <f>(D267/1000)*VLOOKUP(C267,'Electric Factors'!B:C,2,FALSE)/2.205</f>
        <v>#N/A</v>
      </c>
      <c r="F267" s="6" t="e">
        <f t="shared" si="4"/>
        <v>#N/A</v>
      </c>
    </row>
    <row r="268" spans="1:6">
      <c r="A268" s="3"/>
      <c r="B268" s="3"/>
      <c r="C268" s="4"/>
      <c r="D268" s="5"/>
      <c r="E268" s="6" t="e">
        <f>(D268/1000)*VLOOKUP(C268,'Electric Factors'!B:C,2,FALSE)/2.205</f>
        <v>#N/A</v>
      </c>
      <c r="F268" s="6" t="e">
        <f t="shared" si="4"/>
        <v>#N/A</v>
      </c>
    </row>
    <row r="269" spans="1:6">
      <c r="A269" s="3"/>
      <c r="B269" s="3"/>
      <c r="C269" s="4"/>
      <c r="D269" s="5"/>
      <c r="E269" s="6" t="e">
        <f>(D269/1000)*VLOOKUP(C269,'Electric Factors'!B:C,2,FALSE)/2.205</f>
        <v>#N/A</v>
      </c>
      <c r="F269" s="6" t="e">
        <f t="shared" si="4"/>
        <v>#N/A</v>
      </c>
    </row>
    <row r="270" spans="1:6">
      <c r="A270" s="3"/>
      <c r="B270" s="3"/>
      <c r="C270" s="4"/>
      <c r="D270" s="5"/>
      <c r="E270" s="6" t="e">
        <f>(D270/1000)*VLOOKUP(C270,'Electric Factors'!B:C,2,FALSE)/2.205</f>
        <v>#N/A</v>
      </c>
      <c r="F270" s="6" t="e">
        <f t="shared" si="4"/>
        <v>#N/A</v>
      </c>
    </row>
    <row r="271" spans="1:6">
      <c r="A271" s="3"/>
      <c r="B271" s="3"/>
      <c r="C271" s="4"/>
      <c r="D271" s="5"/>
      <c r="E271" s="6" t="e">
        <f>(D271/1000)*VLOOKUP(C271,'Electric Factors'!B:C,2,FALSE)/2.205</f>
        <v>#N/A</v>
      </c>
      <c r="F271" s="6" t="e">
        <f t="shared" si="4"/>
        <v>#N/A</v>
      </c>
    </row>
    <row r="272" spans="1:6">
      <c r="A272" s="3"/>
      <c r="B272" s="3"/>
      <c r="C272" s="4"/>
      <c r="D272" s="5"/>
      <c r="E272" s="6" t="e">
        <f>(D272/1000)*VLOOKUP(C272,'Electric Factors'!B:C,2,FALSE)/2.205</f>
        <v>#N/A</v>
      </c>
      <c r="F272" s="6" t="e">
        <f t="shared" si="4"/>
        <v>#N/A</v>
      </c>
    </row>
    <row r="273" spans="1:6">
      <c r="A273" s="3"/>
      <c r="B273" s="3"/>
      <c r="C273" s="4"/>
      <c r="D273" s="5"/>
      <c r="E273" s="6" t="e">
        <f>(D273/1000)*VLOOKUP(C273,'Electric Factors'!B:C,2,FALSE)/2.205</f>
        <v>#N/A</v>
      </c>
      <c r="F273" s="6" t="e">
        <f t="shared" si="4"/>
        <v>#N/A</v>
      </c>
    </row>
    <row r="274" spans="1:6">
      <c r="A274" s="3"/>
      <c r="B274" s="3"/>
      <c r="C274" s="4"/>
      <c r="D274" s="5"/>
      <c r="E274" s="6" t="e">
        <f>(D274/1000)*VLOOKUP(C274,'Electric Factors'!B:C,2,FALSE)/2.205</f>
        <v>#N/A</v>
      </c>
      <c r="F274" s="6" t="e">
        <f t="shared" si="4"/>
        <v>#N/A</v>
      </c>
    </row>
    <row r="275" spans="1:6">
      <c r="A275" s="3"/>
      <c r="B275" s="3"/>
      <c r="C275" s="4"/>
      <c r="D275" s="5"/>
      <c r="E275" s="6" t="e">
        <f>(D275/1000)*VLOOKUP(C275,'Electric Factors'!B:C,2,FALSE)/2.205</f>
        <v>#N/A</v>
      </c>
      <c r="F275" s="6" t="e">
        <f t="shared" si="4"/>
        <v>#N/A</v>
      </c>
    </row>
    <row r="276" spans="1:6">
      <c r="A276" s="3"/>
      <c r="B276" s="3"/>
      <c r="C276" s="4"/>
      <c r="D276" s="5"/>
      <c r="E276" s="6" t="e">
        <f>(D276/1000)*VLOOKUP(C276,'Electric Factors'!B:C,2,FALSE)/2.205</f>
        <v>#N/A</v>
      </c>
      <c r="F276" s="6" t="e">
        <f t="shared" si="4"/>
        <v>#N/A</v>
      </c>
    </row>
    <row r="277" spans="1:6">
      <c r="A277" s="3"/>
      <c r="B277" s="3"/>
      <c r="C277" s="4"/>
      <c r="D277" s="5"/>
      <c r="E277" s="6" t="e">
        <f>(D277/1000)*VLOOKUP(C277,'Electric Factors'!B:C,2,FALSE)/2.205</f>
        <v>#N/A</v>
      </c>
      <c r="F277" s="6" t="e">
        <f t="shared" si="4"/>
        <v>#N/A</v>
      </c>
    </row>
    <row r="278" spans="1:6">
      <c r="A278" s="3"/>
      <c r="B278" s="3"/>
      <c r="C278" s="4"/>
      <c r="D278" s="5"/>
      <c r="E278" s="6" t="e">
        <f>(D278/1000)*VLOOKUP(C278,'Electric Factors'!B:C,2,FALSE)/2.205</f>
        <v>#N/A</v>
      </c>
      <c r="F278" s="6" t="e">
        <f t="shared" si="4"/>
        <v>#N/A</v>
      </c>
    </row>
    <row r="279" spans="1:6">
      <c r="A279" s="3"/>
      <c r="B279" s="3"/>
      <c r="C279" s="4"/>
      <c r="D279" s="5"/>
      <c r="E279" s="6" t="e">
        <f>(D279/1000)*VLOOKUP(C279,'Electric Factors'!B:C,2,FALSE)/2.205</f>
        <v>#N/A</v>
      </c>
      <c r="F279" s="6" t="e">
        <f t="shared" si="4"/>
        <v>#N/A</v>
      </c>
    </row>
    <row r="280" spans="1:6">
      <c r="A280" s="3"/>
      <c r="B280" s="3"/>
      <c r="C280" s="4"/>
      <c r="D280" s="5"/>
      <c r="E280" s="6" t="e">
        <f>(D280/1000)*VLOOKUP(C280,'Electric Factors'!B:C,2,FALSE)/2.205</f>
        <v>#N/A</v>
      </c>
      <c r="F280" s="6" t="e">
        <f t="shared" si="4"/>
        <v>#N/A</v>
      </c>
    </row>
    <row r="281" spans="1:6">
      <c r="A281" s="3"/>
      <c r="B281" s="3"/>
      <c r="C281" s="4"/>
      <c r="D281" s="5"/>
      <c r="E281" s="6" t="e">
        <f>(D281/1000)*VLOOKUP(C281,'Electric Factors'!B:C,2,FALSE)/2.205</f>
        <v>#N/A</v>
      </c>
      <c r="F281" s="6" t="e">
        <f t="shared" si="4"/>
        <v>#N/A</v>
      </c>
    </row>
    <row r="282" spans="1:6">
      <c r="A282" s="3"/>
      <c r="B282" s="3"/>
      <c r="C282" s="4"/>
      <c r="D282" s="5"/>
      <c r="E282" s="6" t="e">
        <f>(D282/1000)*VLOOKUP(C282,'Electric Factors'!B:C,2,FALSE)/2.205</f>
        <v>#N/A</v>
      </c>
      <c r="F282" s="6" t="e">
        <f t="shared" si="4"/>
        <v>#N/A</v>
      </c>
    </row>
    <row r="283" spans="1:6">
      <c r="A283" s="3"/>
      <c r="B283" s="3"/>
      <c r="C283" s="4"/>
      <c r="D283" s="5"/>
      <c r="E283" s="6" t="e">
        <f>(D283/1000)*VLOOKUP(C283,'Electric Factors'!B:C,2,FALSE)/2.205</f>
        <v>#N/A</v>
      </c>
      <c r="F283" s="6" t="e">
        <f t="shared" si="4"/>
        <v>#N/A</v>
      </c>
    </row>
    <row r="284" spans="1:6">
      <c r="A284" s="3"/>
      <c r="B284" s="3"/>
      <c r="C284" s="4"/>
      <c r="D284" s="5"/>
      <c r="E284" s="6" t="e">
        <f>(D284/1000)*VLOOKUP(C284,'Electric Factors'!B:C,2,FALSE)/2.205</f>
        <v>#N/A</v>
      </c>
      <c r="F284" s="6" t="e">
        <f t="shared" si="4"/>
        <v>#N/A</v>
      </c>
    </row>
    <row r="285" spans="1:6">
      <c r="A285" s="3"/>
      <c r="B285" s="3"/>
      <c r="C285" s="4"/>
      <c r="D285" s="5"/>
      <c r="E285" s="6" t="e">
        <f>(D285/1000)*VLOOKUP(C285,'Electric Factors'!B:C,2,FALSE)/2.205</f>
        <v>#N/A</v>
      </c>
      <c r="F285" s="6" t="e">
        <f t="shared" si="4"/>
        <v>#N/A</v>
      </c>
    </row>
    <row r="286" spans="1:6">
      <c r="A286" s="3"/>
      <c r="B286" s="3"/>
      <c r="C286" s="4"/>
      <c r="D286" s="5"/>
      <c r="E286" s="6" t="e">
        <f>(D286/1000)*VLOOKUP(C286,'Electric Factors'!B:C,2,FALSE)/2.205</f>
        <v>#N/A</v>
      </c>
      <c r="F286" s="6" t="e">
        <f t="shared" si="4"/>
        <v>#N/A</v>
      </c>
    </row>
    <row r="287" spans="1:6">
      <c r="A287" s="3"/>
      <c r="B287" s="3"/>
      <c r="C287" s="4"/>
      <c r="D287" s="5"/>
      <c r="E287" s="6" t="e">
        <f>(D287/1000)*VLOOKUP(C287,'Electric Factors'!B:C,2,FALSE)/2.205</f>
        <v>#N/A</v>
      </c>
      <c r="F287" s="6" t="e">
        <f t="shared" si="4"/>
        <v>#N/A</v>
      </c>
    </row>
    <row r="288" spans="1:6">
      <c r="A288" s="3"/>
      <c r="B288" s="3"/>
      <c r="C288" s="4"/>
      <c r="D288" s="5"/>
      <c r="E288" s="6" t="e">
        <f>(D288/1000)*VLOOKUP(C288,'Electric Factors'!B:C,2,FALSE)/2.205</f>
        <v>#N/A</v>
      </c>
      <c r="F288" s="6" t="e">
        <f t="shared" si="4"/>
        <v>#N/A</v>
      </c>
    </row>
    <row r="289" spans="1:6">
      <c r="A289" s="3"/>
      <c r="B289" s="3"/>
      <c r="C289" s="4"/>
      <c r="D289" s="5"/>
      <c r="E289" s="6" t="e">
        <f>(D289/1000)*VLOOKUP(C289,'Electric Factors'!B:C,2,FALSE)/2.205</f>
        <v>#N/A</v>
      </c>
      <c r="F289" s="6" t="e">
        <f t="shared" si="4"/>
        <v>#N/A</v>
      </c>
    </row>
    <row r="290" spans="1:6">
      <c r="A290" s="3"/>
      <c r="B290" s="3"/>
      <c r="C290" s="4"/>
      <c r="D290" s="5"/>
      <c r="E290" s="6" t="e">
        <f>(D290/1000)*VLOOKUP(C290,'Electric Factors'!B:C,2,FALSE)/2.205</f>
        <v>#N/A</v>
      </c>
      <c r="F290" s="6" t="e">
        <f t="shared" si="4"/>
        <v>#N/A</v>
      </c>
    </row>
    <row r="291" spans="1:6">
      <c r="A291" s="3"/>
      <c r="B291" s="3"/>
      <c r="C291" s="4"/>
      <c r="D291" s="5"/>
      <c r="E291" s="6" t="e">
        <f>(D291/1000)*VLOOKUP(C291,'Electric Factors'!B:C,2,FALSE)/2.205</f>
        <v>#N/A</v>
      </c>
      <c r="F291" s="6" t="e">
        <f t="shared" si="4"/>
        <v>#N/A</v>
      </c>
    </row>
    <row r="292" spans="1:6">
      <c r="A292" s="3"/>
      <c r="B292" s="3"/>
      <c r="C292" s="4"/>
      <c r="D292" s="5"/>
      <c r="E292" s="6" t="e">
        <f>(D292/1000)*VLOOKUP(C292,'Electric Factors'!B:C,2,FALSE)/2.205</f>
        <v>#N/A</v>
      </c>
      <c r="F292" s="6" t="e">
        <f t="shared" si="4"/>
        <v>#N/A</v>
      </c>
    </row>
    <row r="293" spans="1:6">
      <c r="A293" s="3"/>
      <c r="B293" s="3"/>
      <c r="C293" s="4"/>
      <c r="D293" s="5"/>
      <c r="E293" s="6" t="e">
        <f>(D293/1000)*VLOOKUP(C293,'Electric Factors'!B:C,2,FALSE)/2.205</f>
        <v>#N/A</v>
      </c>
      <c r="F293" s="6" t="e">
        <f t="shared" si="4"/>
        <v>#N/A</v>
      </c>
    </row>
    <row r="294" spans="1:6">
      <c r="A294" s="3"/>
      <c r="B294" s="3"/>
      <c r="C294" s="4"/>
      <c r="D294" s="5"/>
      <c r="E294" s="6" t="e">
        <f>(D294/1000)*VLOOKUP(C294,'Electric Factors'!B:C,2,FALSE)/2.205</f>
        <v>#N/A</v>
      </c>
      <c r="F294" s="6" t="e">
        <f t="shared" si="4"/>
        <v>#N/A</v>
      </c>
    </row>
    <row r="295" spans="1:6">
      <c r="A295" s="3"/>
      <c r="B295" s="3"/>
      <c r="C295" s="4"/>
      <c r="D295" s="5"/>
      <c r="E295" s="6" t="e">
        <f>(D295/1000)*VLOOKUP(C295,'Electric Factors'!B:C,2,FALSE)/2.205</f>
        <v>#N/A</v>
      </c>
      <c r="F295" s="6" t="e">
        <f t="shared" si="4"/>
        <v>#N/A</v>
      </c>
    </row>
    <row r="296" spans="1:6">
      <c r="A296" s="3"/>
      <c r="B296" s="3"/>
      <c r="C296" s="4"/>
      <c r="D296" s="5"/>
      <c r="E296" s="6" t="e">
        <f>(D296/1000)*VLOOKUP(C296,'Electric Factors'!B:C,2,FALSE)/2.205</f>
        <v>#N/A</v>
      </c>
      <c r="F296" s="6" t="e">
        <f t="shared" si="4"/>
        <v>#N/A</v>
      </c>
    </row>
    <row r="297" spans="1:6">
      <c r="A297" s="3"/>
      <c r="B297" s="3"/>
      <c r="C297" s="4"/>
      <c r="D297" s="5"/>
      <c r="E297" s="6" t="e">
        <f>(D297/1000)*VLOOKUP(C297,'Electric Factors'!B:C,2,FALSE)/2.205</f>
        <v>#N/A</v>
      </c>
      <c r="F297" s="6" t="e">
        <f t="shared" si="4"/>
        <v>#N/A</v>
      </c>
    </row>
    <row r="298" spans="1:6">
      <c r="A298" s="3"/>
      <c r="B298" s="3"/>
      <c r="C298" s="4"/>
      <c r="D298" s="5"/>
      <c r="E298" s="6" t="e">
        <f>(D298/1000)*VLOOKUP(C298,'Electric Factors'!B:C,2,FALSE)/2.205</f>
        <v>#N/A</v>
      </c>
      <c r="F298" s="6" t="e">
        <f t="shared" si="4"/>
        <v>#N/A</v>
      </c>
    </row>
    <row r="299" spans="1:6">
      <c r="A299" s="3"/>
      <c r="B299" s="3"/>
      <c r="C299" s="4"/>
      <c r="D299" s="5"/>
      <c r="E299" s="6" t="e">
        <f>(D299/1000)*VLOOKUP(C299,'Electric Factors'!B:C,2,FALSE)/2.205</f>
        <v>#N/A</v>
      </c>
      <c r="F299" s="6" t="e">
        <f t="shared" si="4"/>
        <v>#N/A</v>
      </c>
    </row>
    <row r="300" spans="1:6">
      <c r="A300" s="3"/>
      <c r="B300" s="3"/>
      <c r="C300" s="4"/>
      <c r="D300" s="5"/>
      <c r="E300" s="6" t="e">
        <f>(D300/1000)*VLOOKUP(C300,'Electric Factors'!B:C,2,FALSE)/2.205</f>
        <v>#N/A</v>
      </c>
      <c r="F300" s="6" t="e">
        <f t="shared" si="4"/>
        <v>#N/A</v>
      </c>
    </row>
    <row r="301" spans="1:6">
      <c r="A301" s="3"/>
      <c r="B301" s="3"/>
      <c r="C301" s="4"/>
      <c r="D301" s="5"/>
      <c r="E301" s="6" t="e">
        <f>(D301/1000)*VLOOKUP(C301,'Electric Factors'!B:C,2,FALSE)/2.205</f>
        <v>#N/A</v>
      </c>
      <c r="F301" s="6" t="e">
        <f t="shared" si="4"/>
        <v>#N/A</v>
      </c>
    </row>
    <row r="302" spans="1:6">
      <c r="A302" s="3"/>
      <c r="B302" s="3"/>
      <c r="C302" s="4"/>
      <c r="D302" s="5"/>
      <c r="E302" s="6" t="e">
        <f>(D302/1000)*VLOOKUP(C302,'Electric Factors'!B:C,2,FALSE)/2.205</f>
        <v>#N/A</v>
      </c>
      <c r="F302" s="6" t="e">
        <f t="shared" si="4"/>
        <v>#N/A</v>
      </c>
    </row>
    <row r="303" spans="1:6">
      <c r="A303" s="3"/>
      <c r="B303" s="3"/>
      <c r="C303" s="4"/>
      <c r="D303" s="5"/>
      <c r="E303" s="6" t="e">
        <f>(D303/1000)*VLOOKUP(C303,'Electric Factors'!B:C,2,FALSE)/2.205</f>
        <v>#N/A</v>
      </c>
      <c r="F303" s="6" t="e">
        <f t="shared" si="4"/>
        <v>#N/A</v>
      </c>
    </row>
    <row r="304" spans="1:6">
      <c r="A304" s="3"/>
      <c r="B304" s="3"/>
      <c r="C304" s="4"/>
      <c r="D304" s="5"/>
      <c r="E304" s="6" t="e">
        <f>(D304/1000)*VLOOKUP(C304,'Electric Factors'!B:C,2,FALSE)/2.205</f>
        <v>#N/A</v>
      </c>
      <c r="F304" s="6" t="e">
        <f t="shared" si="4"/>
        <v>#N/A</v>
      </c>
    </row>
    <row r="305" spans="1:6">
      <c r="A305" s="3"/>
      <c r="B305" s="3"/>
      <c r="C305" s="4"/>
      <c r="D305" s="5"/>
      <c r="E305" s="6" t="e">
        <f>(D305/1000)*VLOOKUP(C305,'Electric Factors'!B:C,2,FALSE)/2.205</f>
        <v>#N/A</v>
      </c>
      <c r="F305" s="6" t="e">
        <f t="shared" si="4"/>
        <v>#N/A</v>
      </c>
    </row>
    <row r="306" spans="1:6">
      <c r="A306" s="3"/>
      <c r="B306" s="3"/>
      <c r="C306" s="4"/>
      <c r="D306" s="5"/>
      <c r="E306" s="6" t="e">
        <f>(D306/1000)*VLOOKUP(C306,'Electric Factors'!B:C,2,FALSE)/2.205</f>
        <v>#N/A</v>
      </c>
      <c r="F306" s="6" t="e">
        <f t="shared" si="4"/>
        <v>#N/A</v>
      </c>
    </row>
    <row r="307" spans="1:6">
      <c r="A307" s="3"/>
      <c r="B307" s="3"/>
      <c r="C307" s="4"/>
      <c r="D307" s="5"/>
      <c r="E307" s="6" t="e">
        <f>(D307/1000)*VLOOKUP(C307,'Electric Factors'!B:C,2,FALSE)/2.205</f>
        <v>#N/A</v>
      </c>
      <c r="F307" s="6" t="e">
        <f t="shared" si="4"/>
        <v>#N/A</v>
      </c>
    </row>
    <row r="308" spans="1:6">
      <c r="A308" s="3"/>
      <c r="B308" s="3"/>
      <c r="C308" s="4"/>
      <c r="D308" s="5"/>
      <c r="E308" s="6" t="e">
        <f>(D308/1000)*VLOOKUP(C308,'Electric Factors'!B:C,2,FALSE)/2.205</f>
        <v>#N/A</v>
      </c>
      <c r="F308" s="6" t="e">
        <f t="shared" si="4"/>
        <v>#N/A</v>
      </c>
    </row>
    <row r="309" spans="1:6">
      <c r="A309" s="3"/>
      <c r="B309" s="3"/>
      <c r="C309" s="4"/>
      <c r="D309" s="5"/>
      <c r="E309" s="6" t="e">
        <f>(D309/1000)*VLOOKUP(C309,'Electric Factors'!B:C,2,FALSE)/2.205</f>
        <v>#N/A</v>
      </c>
      <c r="F309" s="6" t="e">
        <f t="shared" si="4"/>
        <v>#N/A</v>
      </c>
    </row>
    <row r="310" spans="1:6">
      <c r="A310" s="3"/>
      <c r="B310" s="3"/>
      <c r="C310" s="4"/>
      <c r="D310" s="5"/>
      <c r="E310" s="6" t="e">
        <f>(D310/1000)*VLOOKUP(C310,'Electric Factors'!B:C,2,FALSE)/2.205</f>
        <v>#N/A</v>
      </c>
      <c r="F310" s="6" t="e">
        <f t="shared" si="4"/>
        <v>#N/A</v>
      </c>
    </row>
    <row r="311" spans="1:6">
      <c r="A311" s="3"/>
      <c r="B311" s="3"/>
      <c r="C311" s="4"/>
      <c r="D311" s="5"/>
      <c r="E311" s="6" t="e">
        <f>(D311/1000)*VLOOKUP(C311,'Electric Factors'!B:C,2,FALSE)/2.205</f>
        <v>#N/A</v>
      </c>
      <c r="F311" s="6" t="e">
        <f t="shared" si="4"/>
        <v>#N/A</v>
      </c>
    </row>
    <row r="312" spans="1:6">
      <c r="A312" s="3"/>
      <c r="B312" s="3"/>
      <c r="C312" s="4"/>
      <c r="D312" s="5"/>
      <c r="E312" s="6" t="e">
        <f>(D312/1000)*VLOOKUP(C312,'Electric Factors'!B:C,2,FALSE)/2.205</f>
        <v>#N/A</v>
      </c>
      <c r="F312" s="6" t="e">
        <f t="shared" si="4"/>
        <v>#N/A</v>
      </c>
    </row>
    <row r="313" spans="1:6">
      <c r="A313" s="3"/>
      <c r="B313" s="3"/>
      <c r="C313" s="4"/>
      <c r="D313" s="5"/>
      <c r="E313" s="6" t="e">
        <f>(D313/1000)*VLOOKUP(C313,'Electric Factors'!B:C,2,FALSE)/2.205</f>
        <v>#N/A</v>
      </c>
      <c r="F313" s="6" t="e">
        <f t="shared" si="4"/>
        <v>#N/A</v>
      </c>
    </row>
    <row r="314" spans="1:6">
      <c r="A314" s="3"/>
      <c r="B314" s="3"/>
      <c r="C314" s="4"/>
      <c r="D314" s="5"/>
      <c r="E314" s="6" t="e">
        <f>(D314/1000)*VLOOKUP(C314,'Electric Factors'!B:C,2,FALSE)/2.205</f>
        <v>#N/A</v>
      </c>
      <c r="F314" s="6" t="e">
        <f t="shared" si="4"/>
        <v>#N/A</v>
      </c>
    </row>
    <row r="315" spans="1:6">
      <c r="A315" s="3"/>
      <c r="B315" s="3"/>
      <c r="C315" s="4"/>
      <c r="D315" s="5"/>
      <c r="E315" s="6" t="e">
        <f>(D315/1000)*VLOOKUP(C315,'Electric Factors'!B:C,2,FALSE)/2.205</f>
        <v>#N/A</v>
      </c>
      <c r="F315" s="6" t="e">
        <f t="shared" si="4"/>
        <v>#N/A</v>
      </c>
    </row>
    <row r="316" spans="1:6">
      <c r="A316" s="3"/>
      <c r="B316" s="3"/>
      <c r="C316" s="4"/>
      <c r="D316" s="5"/>
      <c r="E316" s="6" t="e">
        <f>(D316/1000)*VLOOKUP(C316,'Electric Factors'!B:C,2,FALSE)/2.205</f>
        <v>#N/A</v>
      </c>
      <c r="F316" s="6" t="e">
        <f t="shared" si="4"/>
        <v>#N/A</v>
      </c>
    </row>
    <row r="317" spans="1:6">
      <c r="A317" s="3"/>
      <c r="B317" s="3"/>
      <c r="C317" s="4"/>
      <c r="D317" s="5"/>
      <c r="E317" s="6" t="e">
        <f>(D317/1000)*VLOOKUP(C317,'Electric Factors'!B:C,2,FALSE)/2.205</f>
        <v>#N/A</v>
      </c>
      <c r="F317" s="6" t="e">
        <f t="shared" si="4"/>
        <v>#N/A</v>
      </c>
    </row>
    <row r="318" spans="1:6">
      <c r="A318" s="3"/>
      <c r="B318" s="3"/>
      <c r="C318" s="4"/>
      <c r="D318" s="5"/>
      <c r="E318" s="6" t="e">
        <f>(D318/1000)*VLOOKUP(C318,'Electric Factors'!B:C,2,FALSE)/2.205</f>
        <v>#N/A</v>
      </c>
      <c r="F318" s="6" t="e">
        <f t="shared" si="4"/>
        <v>#N/A</v>
      </c>
    </row>
    <row r="319" spans="1:6">
      <c r="A319" s="3"/>
      <c r="B319" s="3"/>
      <c r="C319" s="4"/>
      <c r="D319" s="5"/>
      <c r="E319" s="6" t="e">
        <f>(D319/1000)*VLOOKUP(C319,'Electric Factors'!B:C,2,FALSE)/2.205</f>
        <v>#N/A</v>
      </c>
      <c r="F319" s="6" t="e">
        <f t="shared" si="4"/>
        <v>#N/A</v>
      </c>
    </row>
    <row r="320" spans="1:6">
      <c r="A320" s="3"/>
      <c r="B320" s="3"/>
      <c r="C320" s="4"/>
      <c r="D320" s="5"/>
      <c r="E320" s="6" t="e">
        <f>(D320/1000)*VLOOKUP(C320,'Electric Factors'!B:C,2,FALSE)/2.205</f>
        <v>#N/A</v>
      </c>
      <c r="F320" s="6" t="e">
        <f t="shared" si="4"/>
        <v>#N/A</v>
      </c>
    </row>
    <row r="321" spans="1:6">
      <c r="A321" s="3"/>
      <c r="B321" s="3"/>
      <c r="C321" s="4"/>
      <c r="D321" s="5"/>
      <c r="E321" s="6" t="e">
        <f>(D321/1000)*VLOOKUP(C321,'Electric Factors'!B:C,2,FALSE)/2.205</f>
        <v>#N/A</v>
      </c>
      <c r="F321" s="6" t="e">
        <f t="shared" si="4"/>
        <v>#N/A</v>
      </c>
    </row>
    <row r="322" spans="1:6">
      <c r="A322" s="3"/>
      <c r="B322" s="3"/>
      <c r="C322" s="4"/>
      <c r="D322" s="5"/>
      <c r="E322" s="6" t="e">
        <f>(D322/1000)*VLOOKUP(C322,'Electric Factors'!B:C,2,FALSE)/2.205</f>
        <v>#N/A</v>
      </c>
      <c r="F322" s="6" t="e">
        <f t="shared" si="4"/>
        <v>#N/A</v>
      </c>
    </row>
    <row r="323" spans="1:6">
      <c r="A323" s="3"/>
      <c r="B323" s="3"/>
      <c r="C323" s="4"/>
      <c r="D323" s="5"/>
      <c r="E323" s="6" t="e">
        <f>(D323/1000)*VLOOKUP(C323,'Electric Factors'!B:C,2,FALSE)/2.205</f>
        <v>#N/A</v>
      </c>
      <c r="F323" s="6" t="e">
        <f t="shared" ref="F323:F386" si="5">E323/1000</f>
        <v>#N/A</v>
      </c>
    </row>
    <row r="324" spans="1:6">
      <c r="A324" s="3"/>
      <c r="B324" s="3"/>
      <c r="C324" s="4"/>
      <c r="D324" s="5"/>
      <c r="E324" s="6" t="e">
        <f>(D324/1000)*VLOOKUP(C324,'Electric Factors'!B:C,2,FALSE)/2.205</f>
        <v>#N/A</v>
      </c>
      <c r="F324" s="6" t="e">
        <f t="shared" si="5"/>
        <v>#N/A</v>
      </c>
    </row>
    <row r="325" spans="1:6">
      <c r="A325" s="3"/>
      <c r="B325" s="3"/>
      <c r="C325" s="4"/>
      <c r="D325" s="5"/>
      <c r="E325" s="6" t="e">
        <f>(D325/1000)*VLOOKUP(C325,'Electric Factors'!B:C,2,FALSE)/2.205</f>
        <v>#N/A</v>
      </c>
      <c r="F325" s="6" t="e">
        <f t="shared" si="5"/>
        <v>#N/A</v>
      </c>
    </row>
    <row r="326" spans="1:6">
      <c r="A326" s="3"/>
      <c r="B326" s="3"/>
      <c r="C326" s="4"/>
      <c r="D326" s="5"/>
      <c r="E326" s="6" t="e">
        <f>(D326/1000)*VLOOKUP(C326,'Electric Factors'!B:C,2,FALSE)/2.205</f>
        <v>#N/A</v>
      </c>
      <c r="F326" s="6" t="e">
        <f t="shared" si="5"/>
        <v>#N/A</v>
      </c>
    </row>
    <row r="327" spans="1:6">
      <c r="A327" s="3"/>
      <c r="B327" s="3"/>
      <c r="C327" s="4"/>
      <c r="D327" s="5"/>
      <c r="E327" s="6" t="e">
        <f>(D327/1000)*VLOOKUP(C327,'Electric Factors'!B:C,2,FALSE)/2.205</f>
        <v>#N/A</v>
      </c>
      <c r="F327" s="6" t="e">
        <f t="shared" si="5"/>
        <v>#N/A</v>
      </c>
    </row>
    <row r="328" spans="1:6">
      <c r="A328" s="3"/>
      <c r="B328" s="3"/>
      <c r="C328" s="4"/>
      <c r="D328" s="5"/>
      <c r="E328" s="6" t="e">
        <f>(D328/1000)*VLOOKUP(C328,'Electric Factors'!B:C,2,FALSE)/2.205</f>
        <v>#N/A</v>
      </c>
      <c r="F328" s="6" t="e">
        <f t="shared" si="5"/>
        <v>#N/A</v>
      </c>
    </row>
    <row r="329" spans="1:6">
      <c r="A329" s="3"/>
      <c r="B329" s="3"/>
      <c r="C329" s="4"/>
      <c r="D329" s="5"/>
      <c r="E329" s="6" t="e">
        <f>(D329/1000)*VLOOKUP(C329,'Electric Factors'!B:C,2,FALSE)/2.205</f>
        <v>#N/A</v>
      </c>
      <c r="F329" s="6" t="e">
        <f t="shared" si="5"/>
        <v>#N/A</v>
      </c>
    </row>
    <row r="330" spans="1:6">
      <c r="A330" s="3"/>
      <c r="B330" s="3"/>
      <c r="C330" s="4"/>
      <c r="D330" s="5"/>
      <c r="E330" s="6" t="e">
        <f>(D330/1000)*VLOOKUP(C330,'Electric Factors'!B:C,2,FALSE)/2.205</f>
        <v>#N/A</v>
      </c>
      <c r="F330" s="6" t="e">
        <f t="shared" si="5"/>
        <v>#N/A</v>
      </c>
    </row>
    <row r="331" spans="1:6">
      <c r="A331" s="3"/>
      <c r="B331" s="3"/>
      <c r="C331" s="4"/>
      <c r="D331" s="5"/>
      <c r="E331" s="6" t="e">
        <f>(D331/1000)*VLOOKUP(C331,'Electric Factors'!B:C,2,FALSE)/2.205</f>
        <v>#N/A</v>
      </c>
      <c r="F331" s="6" t="e">
        <f t="shared" si="5"/>
        <v>#N/A</v>
      </c>
    </row>
    <row r="332" spans="1:6">
      <c r="A332" s="3"/>
      <c r="B332" s="3"/>
      <c r="C332" s="4"/>
      <c r="D332" s="5"/>
      <c r="E332" s="6" t="e">
        <f>(D332/1000)*VLOOKUP(C332,'Electric Factors'!B:C,2,FALSE)/2.205</f>
        <v>#N/A</v>
      </c>
      <c r="F332" s="6" t="e">
        <f t="shared" si="5"/>
        <v>#N/A</v>
      </c>
    </row>
    <row r="333" spans="1:6">
      <c r="A333" s="3"/>
      <c r="B333" s="3"/>
      <c r="C333" s="4"/>
      <c r="D333" s="5"/>
      <c r="E333" s="6" t="e">
        <f>(D333/1000)*VLOOKUP(C333,'Electric Factors'!B:C,2,FALSE)/2.205</f>
        <v>#N/A</v>
      </c>
      <c r="F333" s="6" t="e">
        <f t="shared" si="5"/>
        <v>#N/A</v>
      </c>
    </row>
    <row r="334" spans="1:6">
      <c r="A334" s="3"/>
      <c r="B334" s="3"/>
      <c r="C334" s="4"/>
      <c r="D334" s="5"/>
      <c r="E334" s="6" t="e">
        <f>(D334/1000)*VLOOKUP(C334,'Electric Factors'!B:C,2,FALSE)/2.205</f>
        <v>#N/A</v>
      </c>
      <c r="F334" s="6" t="e">
        <f t="shared" si="5"/>
        <v>#N/A</v>
      </c>
    </row>
    <row r="335" spans="1:6">
      <c r="A335" s="3"/>
      <c r="B335" s="3"/>
      <c r="C335" s="4"/>
      <c r="D335" s="5"/>
      <c r="E335" s="6" t="e">
        <f>(D335/1000)*VLOOKUP(C335,'Electric Factors'!B:C,2,FALSE)/2.205</f>
        <v>#N/A</v>
      </c>
      <c r="F335" s="6" t="e">
        <f t="shared" si="5"/>
        <v>#N/A</v>
      </c>
    </row>
    <row r="336" spans="1:6">
      <c r="A336" s="3"/>
      <c r="B336" s="3"/>
      <c r="C336" s="4"/>
      <c r="D336" s="5"/>
      <c r="E336" s="6" t="e">
        <f>(D336/1000)*VLOOKUP(C336,'Electric Factors'!B:C,2,FALSE)/2.205</f>
        <v>#N/A</v>
      </c>
      <c r="F336" s="6" t="e">
        <f t="shared" si="5"/>
        <v>#N/A</v>
      </c>
    </row>
    <row r="337" spans="1:6">
      <c r="A337" s="3"/>
      <c r="B337" s="3"/>
      <c r="C337" s="4"/>
      <c r="D337" s="5"/>
      <c r="E337" s="6" t="e">
        <f>(D337/1000)*VLOOKUP(C337,'Electric Factors'!B:C,2,FALSE)/2.205</f>
        <v>#N/A</v>
      </c>
      <c r="F337" s="6" t="e">
        <f t="shared" si="5"/>
        <v>#N/A</v>
      </c>
    </row>
    <row r="338" spans="1:6">
      <c r="A338" s="3"/>
      <c r="B338" s="3"/>
      <c r="C338" s="4"/>
      <c r="D338" s="5"/>
      <c r="E338" s="6" t="e">
        <f>(D338/1000)*VLOOKUP(C338,'Electric Factors'!B:C,2,FALSE)/2.205</f>
        <v>#N/A</v>
      </c>
      <c r="F338" s="6" t="e">
        <f t="shared" si="5"/>
        <v>#N/A</v>
      </c>
    </row>
    <row r="339" spans="1:6">
      <c r="A339" s="3"/>
      <c r="B339" s="3"/>
      <c r="C339" s="4"/>
      <c r="D339" s="5"/>
      <c r="E339" s="6" t="e">
        <f>(D339/1000)*VLOOKUP(C339,'Electric Factors'!B:C,2,FALSE)/2.205</f>
        <v>#N/A</v>
      </c>
      <c r="F339" s="6" t="e">
        <f t="shared" si="5"/>
        <v>#N/A</v>
      </c>
    </row>
    <row r="340" spans="1:6">
      <c r="A340" s="3"/>
      <c r="B340" s="3"/>
      <c r="C340" s="4"/>
      <c r="D340" s="5"/>
      <c r="E340" s="6" t="e">
        <f>(D340/1000)*VLOOKUP(C340,'Electric Factors'!B:C,2,FALSE)/2.205</f>
        <v>#N/A</v>
      </c>
      <c r="F340" s="6" t="e">
        <f t="shared" si="5"/>
        <v>#N/A</v>
      </c>
    </row>
    <row r="341" spans="1:6">
      <c r="A341" s="3"/>
      <c r="B341" s="3"/>
      <c r="C341" s="4"/>
      <c r="D341" s="5"/>
      <c r="E341" s="6" t="e">
        <f>(D341/1000)*VLOOKUP(C341,'Electric Factors'!B:C,2,FALSE)/2.205</f>
        <v>#N/A</v>
      </c>
      <c r="F341" s="6" t="e">
        <f t="shared" si="5"/>
        <v>#N/A</v>
      </c>
    </row>
    <row r="342" spans="1:6">
      <c r="A342" s="3"/>
      <c r="B342" s="3"/>
      <c r="C342" s="4"/>
      <c r="D342" s="5"/>
      <c r="E342" s="6" t="e">
        <f>(D342/1000)*VLOOKUP(C342,'Electric Factors'!B:C,2,FALSE)/2.205</f>
        <v>#N/A</v>
      </c>
      <c r="F342" s="6" t="e">
        <f t="shared" si="5"/>
        <v>#N/A</v>
      </c>
    </row>
    <row r="343" spans="1:6">
      <c r="A343" s="3"/>
      <c r="B343" s="3"/>
      <c r="C343" s="4"/>
      <c r="D343" s="5"/>
      <c r="E343" s="6" t="e">
        <f>(D343/1000)*VLOOKUP(C343,'Electric Factors'!B:C,2,FALSE)/2.205</f>
        <v>#N/A</v>
      </c>
      <c r="F343" s="6" t="e">
        <f t="shared" si="5"/>
        <v>#N/A</v>
      </c>
    </row>
    <row r="344" spans="1:6">
      <c r="A344" s="3"/>
      <c r="B344" s="3"/>
      <c r="C344" s="4"/>
      <c r="D344" s="5"/>
      <c r="E344" s="6" t="e">
        <f>(D344/1000)*VLOOKUP(C344,'Electric Factors'!B:C,2,FALSE)/2.205</f>
        <v>#N/A</v>
      </c>
      <c r="F344" s="6" t="e">
        <f t="shared" si="5"/>
        <v>#N/A</v>
      </c>
    </row>
    <row r="345" spans="1:6">
      <c r="A345" s="3"/>
      <c r="B345" s="3"/>
      <c r="C345" s="4"/>
      <c r="D345" s="5"/>
      <c r="E345" s="6" t="e">
        <f>(D345/1000)*VLOOKUP(C345,'Electric Factors'!B:C,2,FALSE)/2.205</f>
        <v>#N/A</v>
      </c>
      <c r="F345" s="6" t="e">
        <f t="shared" si="5"/>
        <v>#N/A</v>
      </c>
    </row>
    <row r="346" spans="1:6">
      <c r="A346" s="3"/>
      <c r="B346" s="3"/>
      <c r="C346" s="4"/>
      <c r="D346" s="5"/>
      <c r="E346" s="6" t="e">
        <f>(D346/1000)*VLOOKUP(C346,'Electric Factors'!B:C,2,FALSE)/2.205</f>
        <v>#N/A</v>
      </c>
      <c r="F346" s="6" t="e">
        <f t="shared" si="5"/>
        <v>#N/A</v>
      </c>
    </row>
    <row r="347" spans="1:6">
      <c r="A347" s="3"/>
      <c r="B347" s="3"/>
      <c r="C347" s="4"/>
      <c r="D347" s="5"/>
      <c r="E347" s="6" t="e">
        <f>(D347/1000)*VLOOKUP(C347,'Electric Factors'!B:C,2,FALSE)/2.205</f>
        <v>#N/A</v>
      </c>
      <c r="F347" s="6" t="e">
        <f t="shared" si="5"/>
        <v>#N/A</v>
      </c>
    </row>
    <row r="348" spans="1:6">
      <c r="A348" s="3"/>
      <c r="B348" s="3"/>
      <c r="C348" s="4"/>
      <c r="D348" s="5"/>
      <c r="E348" s="6" t="e">
        <f>(D348/1000)*VLOOKUP(C348,'Electric Factors'!B:C,2,FALSE)/2.205</f>
        <v>#N/A</v>
      </c>
      <c r="F348" s="6" t="e">
        <f t="shared" si="5"/>
        <v>#N/A</v>
      </c>
    </row>
    <row r="349" spans="1:6">
      <c r="A349" s="3"/>
      <c r="B349" s="3"/>
      <c r="C349" s="4"/>
      <c r="D349" s="5"/>
      <c r="E349" s="6" t="e">
        <f>(D349/1000)*VLOOKUP(C349,'Electric Factors'!B:C,2,FALSE)/2.205</f>
        <v>#N/A</v>
      </c>
      <c r="F349" s="6" t="e">
        <f t="shared" si="5"/>
        <v>#N/A</v>
      </c>
    </row>
    <row r="350" spans="1:6">
      <c r="A350" s="3"/>
      <c r="B350" s="3"/>
      <c r="C350" s="4"/>
      <c r="D350" s="5"/>
      <c r="E350" s="6" t="e">
        <f>(D350/1000)*VLOOKUP(C350,'Electric Factors'!B:C,2,FALSE)/2.205</f>
        <v>#N/A</v>
      </c>
      <c r="F350" s="6" t="e">
        <f t="shared" si="5"/>
        <v>#N/A</v>
      </c>
    </row>
    <row r="351" spans="1:6">
      <c r="A351" s="3"/>
      <c r="B351" s="3"/>
      <c r="C351" s="4"/>
      <c r="D351" s="5"/>
      <c r="E351" s="6" t="e">
        <f>(D351/1000)*VLOOKUP(C351,'Electric Factors'!B:C,2,FALSE)/2.205</f>
        <v>#N/A</v>
      </c>
      <c r="F351" s="6" t="e">
        <f t="shared" si="5"/>
        <v>#N/A</v>
      </c>
    </row>
    <row r="352" spans="1:6">
      <c r="A352" s="3"/>
      <c r="B352" s="3"/>
      <c r="C352" s="4"/>
      <c r="D352" s="5"/>
      <c r="E352" s="6" t="e">
        <f>(D352/1000)*VLOOKUP(C352,'Electric Factors'!B:C,2,FALSE)/2.205</f>
        <v>#N/A</v>
      </c>
      <c r="F352" s="6" t="e">
        <f t="shared" si="5"/>
        <v>#N/A</v>
      </c>
    </row>
    <row r="353" spans="1:6">
      <c r="A353" s="3"/>
      <c r="B353" s="3"/>
      <c r="C353" s="4"/>
      <c r="D353" s="5"/>
      <c r="E353" s="6" t="e">
        <f>(D353/1000)*VLOOKUP(C353,'Electric Factors'!B:C,2,FALSE)/2.205</f>
        <v>#N/A</v>
      </c>
      <c r="F353" s="6" t="e">
        <f t="shared" si="5"/>
        <v>#N/A</v>
      </c>
    </row>
    <row r="354" spans="1:6">
      <c r="A354" s="3"/>
      <c r="B354" s="3"/>
      <c r="C354" s="4"/>
      <c r="D354" s="5"/>
      <c r="E354" s="6" t="e">
        <f>(D354/1000)*VLOOKUP(C354,'Electric Factors'!B:C,2,FALSE)/2.205</f>
        <v>#N/A</v>
      </c>
      <c r="F354" s="6" t="e">
        <f t="shared" si="5"/>
        <v>#N/A</v>
      </c>
    </row>
    <row r="355" spans="1:6">
      <c r="A355" s="3"/>
      <c r="B355" s="3"/>
      <c r="C355" s="4"/>
      <c r="D355" s="5"/>
      <c r="E355" s="6" t="e">
        <f>(D355/1000)*VLOOKUP(C355,'Electric Factors'!B:C,2,FALSE)/2.205</f>
        <v>#N/A</v>
      </c>
      <c r="F355" s="6" t="e">
        <f t="shared" si="5"/>
        <v>#N/A</v>
      </c>
    </row>
    <row r="356" spans="1:6">
      <c r="A356" s="3"/>
      <c r="B356" s="3"/>
      <c r="C356" s="4"/>
      <c r="D356" s="5"/>
      <c r="E356" s="6" t="e">
        <f>(D356/1000)*VLOOKUP(C356,'Electric Factors'!B:C,2,FALSE)/2.205</f>
        <v>#N/A</v>
      </c>
      <c r="F356" s="6" t="e">
        <f t="shared" si="5"/>
        <v>#N/A</v>
      </c>
    </row>
    <row r="357" spans="1:6">
      <c r="A357" s="3"/>
      <c r="B357" s="3"/>
      <c r="C357" s="4"/>
      <c r="D357" s="5"/>
      <c r="E357" s="6" t="e">
        <f>(D357/1000)*VLOOKUP(C357,'Electric Factors'!B:C,2,FALSE)/2.205</f>
        <v>#N/A</v>
      </c>
      <c r="F357" s="6" t="e">
        <f t="shared" si="5"/>
        <v>#N/A</v>
      </c>
    </row>
    <row r="358" spans="1:6">
      <c r="A358" s="3"/>
      <c r="B358" s="3"/>
      <c r="C358" s="4"/>
      <c r="D358" s="5"/>
      <c r="E358" s="6" t="e">
        <f>(D358/1000)*VLOOKUP(C358,'Electric Factors'!B:C,2,FALSE)/2.205</f>
        <v>#N/A</v>
      </c>
      <c r="F358" s="6" t="e">
        <f t="shared" si="5"/>
        <v>#N/A</v>
      </c>
    </row>
    <row r="359" spans="1:6">
      <c r="A359" s="3"/>
      <c r="B359" s="3"/>
      <c r="C359" s="4"/>
      <c r="D359" s="5"/>
      <c r="E359" s="6" t="e">
        <f>(D359/1000)*VLOOKUP(C359,'Electric Factors'!B:C,2,FALSE)/2.205</f>
        <v>#N/A</v>
      </c>
      <c r="F359" s="6" t="e">
        <f t="shared" si="5"/>
        <v>#N/A</v>
      </c>
    </row>
    <row r="360" spans="1:6">
      <c r="A360" s="3"/>
      <c r="B360" s="3"/>
      <c r="C360" s="4"/>
      <c r="D360" s="5"/>
      <c r="E360" s="6" t="e">
        <f>(D360/1000)*VLOOKUP(C360,'Electric Factors'!B:C,2,FALSE)/2.205</f>
        <v>#N/A</v>
      </c>
      <c r="F360" s="6" t="e">
        <f t="shared" si="5"/>
        <v>#N/A</v>
      </c>
    </row>
    <row r="361" spans="1:6">
      <c r="A361" s="3"/>
      <c r="B361" s="3"/>
      <c r="C361" s="4"/>
      <c r="D361" s="5"/>
      <c r="E361" s="6" t="e">
        <f>(D361/1000)*VLOOKUP(C361,'Electric Factors'!B:C,2,FALSE)/2.205</f>
        <v>#N/A</v>
      </c>
      <c r="F361" s="6" t="e">
        <f t="shared" si="5"/>
        <v>#N/A</v>
      </c>
    </row>
    <row r="362" spans="1:6">
      <c r="A362" s="3"/>
      <c r="B362" s="3"/>
      <c r="C362" s="4"/>
      <c r="D362" s="5"/>
      <c r="E362" s="6" t="e">
        <f>(D362/1000)*VLOOKUP(C362,'Electric Factors'!B:C,2,FALSE)/2.205</f>
        <v>#N/A</v>
      </c>
      <c r="F362" s="6" t="e">
        <f t="shared" si="5"/>
        <v>#N/A</v>
      </c>
    </row>
    <row r="363" spans="1:6">
      <c r="A363" s="3"/>
      <c r="B363" s="3"/>
      <c r="C363" s="4"/>
      <c r="D363" s="5"/>
      <c r="E363" s="6" t="e">
        <f>(D363/1000)*VLOOKUP(C363,'Electric Factors'!B:C,2,FALSE)/2.205</f>
        <v>#N/A</v>
      </c>
      <c r="F363" s="6" t="e">
        <f t="shared" si="5"/>
        <v>#N/A</v>
      </c>
    </row>
    <row r="364" spans="1:6">
      <c r="A364" s="3"/>
      <c r="B364" s="3"/>
      <c r="C364" s="4"/>
      <c r="D364" s="5"/>
      <c r="E364" s="6" t="e">
        <f>(D364/1000)*VLOOKUP(C364,'Electric Factors'!B:C,2,FALSE)/2.205</f>
        <v>#N/A</v>
      </c>
      <c r="F364" s="6" t="e">
        <f t="shared" si="5"/>
        <v>#N/A</v>
      </c>
    </row>
    <row r="365" spans="1:6">
      <c r="A365" s="3"/>
      <c r="B365" s="3"/>
      <c r="C365" s="4"/>
      <c r="D365" s="5"/>
      <c r="E365" s="6" t="e">
        <f>(D365/1000)*VLOOKUP(C365,'Electric Factors'!B:C,2,FALSE)/2.205</f>
        <v>#N/A</v>
      </c>
      <c r="F365" s="6" t="e">
        <f t="shared" si="5"/>
        <v>#N/A</v>
      </c>
    </row>
    <row r="366" spans="1:6">
      <c r="A366" s="3"/>
      <c r="B366" s="3"/>
      <c r="C366" s="4"/>
      <c r="D366" s="5"/>
      <c r="E366" s="6" t="e">
        <f>(D366/1000)*VLOOKUP(C366,'Electric Factors'!B:C,2,FALSE)/2.205</f>
        <v>#N/A</v>
      </c>
      <c r="F366" s="6" t="e">
        <f t="shared" si="5"/>
        <v>#N/A</v>
      </c>
    </row>
    <row r="367" spans="1:6">
      <c r="A367" s="3"/>
      <c r="B367" s="3"/>
      <c r="C367" s="4"/>
      <c r="D367" s="5"/>
      <c r="E367" s="6" t="e">
        <f>(D367/1000)*VLOOKUP(C367,'Electric Factors'!B:C,2,FALSE)/2.205</f>
        <v>#N/A</v>
      </c>
      <c r="F367" s="6" t="e">
        <f t="shared" si="5"/>
        <v>#N/A</v>
      </c>
    </row>
    <row r="368" spans="1:6">
      <c r="A368" s="3"/>
      <c r="B368" s="3"/>
      <c r="C368" s="4"/>
      <c r="D368" s="5"/>
      <c r="E368" s="6" t="e">
        <f>(D368/1000)*VLOOKUP(C368,'Electric Factors'!B:C,2,FALSE)/2.205</f>
        <v>#N/A</v>
      </c>
      <c r="F368" s="6" t="e">
        <f t="shared" si="5"/>
        <v>#N/A</v>
      </c>
    </row>
    <row r="369" spans="1:6">
      <c r="A369" s="3"/>
      <c r="B369" s="3"/>
      <c r="C369" s="4"/>
      <c r="D369" s="5"/>
      <c r="E369" s="6" t="e">
        <f>(D369/1000)*VLOOKUP(C369,'Electric Factors'!B:C,2,FALSE)/2.205</f>
        <v>#N/A</v>
      </c>
      <c r="F369" s="6" t="e">
        <f t="shared" si="5"/>
        <v>#N/A</v>
      </c>
    </row>
    <row r="370" spans="1:6">
      <c r="A370" s="3"/>
      <c r="B370" s="3"/>
      <c r="C370" s="4"/>
      <c r="D370" s="5"/>
      <c r="E370" s="6" t="e">
        <f>(D370/1000)*VLOOKUP(C370,'Electric Factors'!B:C,2,FALSE)/2.205</f>
        <v>#N/A</v>
      </c>
      <c r="F370" s="6" t="e">
        <f t="shared" si="5"/>
        <v>#N/A</v>
      </c>
    </row>
    <row r="371" spans="1:6">
      <c r="A371" s="3"/>
      <c r="B371" s="3"/>
      <c r="C371" s="4"/>
      <c r="D371" s="5"/>
      <c r="E371" s="6" t="e">
        <f>(D371/1000)*VLOOKUP(C371,'Electric Factors'!B:C,2,FALSE)/2.205</f>
        <v>#N/A</v>
      </c>
      <c r="F371" s="6" t="e">
        <f t="shared" si="5"/>
        <v>#N/A</v>
      </c>
    </row>
    <row r="372" spans="1:6">
      <c r="A372" s="3"/>
      <c r="B372" s="3"/>
      <c r="C372" s="4"/>
      <c r="D372" s="5"/>
      <c r="E372" s="6" t="e">
        <f>(D372/1000)*VLOOKUP(C372,'Electric Factors'!B:C,2,FALSE)/2.205</f>
        <v>#N/A</v>
      </c>
      <c r="F372" s="6" t="e">
        <f t="shared" si="5"/>
        <v>#N/A</v>
      </c>
    </row>
    <row r="373" spans="1:6">
      <c r="A373" s="3"/>
      <c r="B373" s="3"/>
      <c r="C373" s="4"/>
      <c r="D373" s="5"/>
      <c r="E373" s="6" t="e">
        <f>(D373/1000)*VLOOKUP(C373,'Electric Factors'!B:C,2,FALSE)/2.205</f>
        <v>#N/A</v>
      </c>
      <c r="F373" s="6" t="e">
        <f t="shared" si="5"/>
        <v>#N/A</v>
      </c>
    </row>
    <row r="374" spans="1:6">
      <c r="A374" s="3"/>
      <c r="B374" s="3"/>
      <c r="C374" s="4"/>
      <c r="D374" s="5"/>
      <c r="E374" s="6" t="e">
        <f>(D374/1000)*VLOOKUP(C374,'Electric Factors'!B:C,2,FALSE)/2.205</f>
        <v>#N/A</v>
      </c>
      <c r="F374" s="6" t="e">
        <f t="shared" si="5"/>
        <v>#N/A</v>
      </c>
    </row>
    <row r="375" spans="1:6">
      <c r="A375" s="3"/>
      <c r="B375" s="3"/>
      <c r="C375" s="4"/>
      <c r="D375" s="5"/>
      <c r="E375" s="6" t="e">
        <f>(D375/1000)*VLOOKUP(C375,'Electric Factors'!B:C,2,FALSE)/2.205</f>
        <v>#N/A</v>
      </c>
      <c r="F375" s="6" t="e">
        <f t="shared" si="5"/>
        <v>#N/A</v>
      </c>
    </row>
    <row r="376" spans="1:6">
      <c r="A376" s="3"/>
      <c r="B376" s="3"/>
      <c r="C376" s="4"/>
      <c r="D376" s="5"/>
      <c r="E376" s="6" t="e">
        <f>(D376/1000)*VLOOKUP(C376,'Electric Factors'!B:C,2,FALSE)/2.205</f>
        <v>#N/A</v>
      </c>
      <c r="F376" s="6" t="e">
        <f t="shared" si="5"/>
        <v>#N/A</v>
      </c>
    </row>
    <row r="377" spans="1:6">
      <c r="A377" s="3"/>
      <c r="B377" s="3"/>
      <c r="C377" s="4"/>
      <c r="D377" s="5"/>
      <c r="E377" s="6" t="e">
        <f>(D377/1000)*VLOOKUP(C377,'Electric Factors'!B:C,2,FALSE)/2.205</f>
        <v>#N/A</v>
      </c>
      <c r="F377" s="6" t="e">
        <f t="shared" si="5"/>
        <v>#N/A</v>
      </c>
    </row>
    <row r="378" spans="1:6">
      <c r="A378" s="3"/>
      <c r="B378" s="3"/>
      <c r="C378" s="4"/>
      <c r="D378" s="5"/>
      <c r="E378" s="6" t="e">
        <f>(D378/1000)*VLOOKUP(C378,'Electric Factors'!B:C,2,FALSE)/2.205</f>
        <v>#N/A</v>
      </c>
      <c r="F378" s="6" t="e">
        <f t="shared" si="5"/>
        <v>#N/A</v>
      </c>
    </row>
    <row r="379" spans="1:6">
      <c r="A379" s="3"/>
      <c r="B379" s="3"/>
      <c r="C379" s="4"/>
      <c r="D379" s="5"/>
      <c r="E379" s="6" t="e">
        <f>(D379/1000)*VLOOKUP(C379,'Electric Factors'!B:C,2,FALSE)/2.205</f>
        <v>#N/A</v>
      </c>
      <c r="F379" s="6" t="e">
        <f t="shared" si="5"/>
        <v>#N/A</v>
      </c>
    </row>
    <row r="380" spans="1:6">
      <c r="A380" s="3"/>
      <c r="B380" s="3"/>
      <c r="C380" s="4"/>
      <c r="D380" s="5"/>
      <c r="E380" s="6" t="e">
        <f>(D380/1000)*VLOOKUP(C380,'Electric Factors'!B:C,2,FALSE)/2.205</f>
        <v>#N/A</v>
      </c>
      <c r="F380" s="6" t="e">
        <f t="shared" si="5"/>
        <v>#N/A</v>
      </c>
    </row>
    <row r="381" spans="1:6">
      <c r="A381" s="3"/>
      <c r="B381" s="3"/>
      <c r="C381" s="4"/>
      <c r="D381" s="5"/>
      <c r="E381" s="6" t="e">
        <f>(D381/1000)*VLOOKUP(C381,'Electric Factors'!B:C,2,FALSE)/2.205</f>
        <v>#N/A</v>
      </c>
      <c r="F381" s="6" t="e">
        <f t="shared" si="5"/>
        <v>#N/A</v>
      </c>
    </row>
    <row r="382" spans="1:6">
      <c r="A382" s="3"/>
      <c r="B382" s="3"/>
      <c r="C382" s="4"/>
      <c r="D382" s="5"/>
      <c r="E382" s="6" t="e">
        <f>(D382/1000)*VLOOKUP(C382,'Electric Factors'!B:C,2,FALSE)/2.205</f>
        <v>#N/A</v>
      </c>
      <c r="F382" s="6" t="e">
        <f t="shared" si="5"/>
        <v>#N/A</v>
      </c>
    </row>
    <row r="383" spans="1:6">
      <c r="A383" s="3"/>
      <c r="B383" s="3"/>
      <c r="C383" s="4"/>
      <c r="D383" s="5"/>
      <c r="E383" s="6" t="e">
        <f>(D383/1000)*VLOOKUP(C383,'Electric Factors'!B:C,2,FALSE)/2.205</f>
        <v>#N/A</v>
      </c>
      <c r="F383" s="6" t="e">
        <f t="shared" si="5"/>
        <v>#N/A</v>
      </c>
    </row>
    <row r="384" spans="1:6">
      <c r="A384" s="3"/>
      <c r="B384" s="3"/>
      <c r="C384" s="4"/>
      <c r="D384" s="5"/>
      <c r="E384" s="6" t="e">
        <f>(D384/1000)*VLOOKUP(C384,'Electric Factors'!B:C,2,FALSE)/2.205</f>
        <v>#N/A</v>
      </c>
      <c r="F384" s="6" t="e">
        <f t="shared" si="5"/>
        <v>#N/A</v>
      </c>
    </row>
    <row r="385" spans="1:6">
      <c r="A385" s="3"/>
      <c r="B385" s="3"/>
      <c r="C385" s="4"/>
      <c r="D385" s="5"/>
      <c r="E385" s="6" t="e">
        <f>(D385/1000)*VLOOKUP(C385,'Electric Factors'!B:C,2,FALSE)/2.205</f>
        <v>#N/A</v>
      </c>
      <c r="F385" s="6" t="e">
        <f t="shared" si="5"/>
        <v>#N/A</v>
      </c>
    </row>
    <row r="386" spans="1:6">
      <c r="A386" s="3"/>
      <c r="B386" s="3"/>
      <c r="C386" s="4"/>
      <c r="D386" s="5"/>
      <c r="E386" s="6" t="e">
        <f>(D386/1000)*VLOOKUP(C386,'Electric Factors'!B:C,2,FALSE)/2.205</f>
        <v>#N/A</v>
      </c>
      <c r="F386" s="6" t="e">
        <f t="shared" si="5"/>
        <v>#N/A</v>
      </c>
    </row>
    <row r="387" spans="1:6">
      <c r="A387" s="3"/>
      <c r="B387" s="3"/>
      <c r="C387" s="4"/>
      <c r="D387" s="5"/>
      <c r="E387" s="6" t="e">
        <f>(D387/1000)*VLOOKUP(C387,'Electric Factors'!B:C,2,FALSE)/2.205</f>
        <v>#N/A</v>
      </c>
      <c r="F387" s="6" t="e">
        <f t="shared" ref="F387:F450" si="6">E387/1000</f>
        <v>#N/A</v>
      </c>
    </row>
    <row r="388" spans="1:6">
      <c r="A388" s="3"/>
      <c r="B388" s="3"/>
      <c r="C388" s="4"/>
      <c r="D388" s="5"/>
      <c r="E388" s="6" t="e">
        <f>(D388/1000)*VLOOKUP(C388,'Electric Factors'!B:C,2,FALSE)/2.205</f>
        <v>#N/A</v>
      </c>
      <c r="F388" s="6" t="e">
        <f t="shared" si="6"/>
        <v>#N/A</v>
      </c>
    </row>
    <row r="389" spans="1:6">
      <c r="A389" s="3"/>
      <c r="B389" s="3"/>
      <c r="C389" s="4"/>
      <c r="D389" s="5"/>
      <c r="E389" s="6" t="e">
        <f>(D389/1000)*VLOOKUP(C389,'Electric Factors'!B:C,2,FALSE)/2.205</f>
        <v>#N/A</v>
      </c>
      <c r="F389" s="6" t="e">
        <f t="shared" si="6"/>
        <v>#N/A</v>
      </c>
    </row>
    <row r="390" spans="1:6">
      <c r="A390" s="3"/>
      <c r="B390" s="3"/>
      <c r="C390" s="4"/>
      <c r="D390" s="5"/>
      <c r="E390" s="6" t="e">
        <f>(D390/1000)*VLOOKUP(C390,'Electric Factors'!B:C,2,FALSE)/2.205</f>
        <v>#N/A</v>
      </c>
      <c r="F390" s="6" t="e">
        <f t="shared" si="6"/>
        <v>#N/A</v>
      </c>
    </row>
    <row r="391" spans="1:6">
      <c r="A391" s="3"/>
      <c r="B391" s="3"/>
      <c r="C391" s="4"/>
      <c r="D391" s="5"/>
      <c r="E391" s="6" t="e">
        <f>(D391/1000)*VLOOKUP(C391,'Electric Factors'!B:C,2,FALSE)/2.205</f>
        <v>#N/A</v>
      </c>
      <c r="F391" s="6" t="e">
        <f t="shared" si="6"/>
        <v>#N/A</v>
      </c>
    </row>
    <row r="392" spans="1:6">
      <c r="A392" s="3"/>
      <c r="B392" s="3"/>
      <c r="C392" s="4"/>
      <c r="D392" s="5"/>
      <c r="E392" s="6" t="e">
        <f>(D392/1000)*VLOOKUP(C392,'Electric Factors'!B:C,2,FALSE)/2.205</f>
        <v>#N/A</v>
      </c>
      <c r="F392" s="6" t="e">
        <f t="shared" si="6"/>
        <v>#N/A</v>
      </c>
    </row>
    <row r="393" spans="1:6">
      <c r="A393" s="3"/>
      <c r="B393" s="3"/>
      <c r="C393" s="4"/>
      <c r="D393" s="5"/>
      <c r="E393" s="6" t="e">
        <f>(D393/1000)*VLOOKUP(C393,'Electric Factors'!B:C,2,FALSE)/2.205</f>
        <v>#N/A</v>
      </c>
      <c r="F393" s="6" t="e">
        <f t="shared" si="6"/>
        <v>#N/A</v>
      </c>
    </row>
    <row r="394" spans="1:6">
      <c r="A394" s="3"/>
      <c r="B394" s="3"/>
      <c r="C394" s="4"/>
      <c r="D394" s="5"/>
      <c r="E394" s="6" t="e">
        <f>(D394/1000)*VLOOKUP(C394,'Electric Factors'!B:C,2,FALSE)/2.205</f>
        <v>#N/A</v>
      </c>
      <c r="F394" s="6" t="e">
        <f t="shared" si="6"/>
        <v>#N/A</v>
      </c>
    </row>
    <row r="395" spans="1:6">
      <c r="A395" s="3"/>
      <c r="B395" s="3"/>
      <c r="C395" s="4"/>
      <c r="D395" s="5"/>
      <c r="E395" s="6" t="e">
        <f>(D395/1000)*VLOOKUP(C395,'Electric Factors'!B:C,2,FALSE)/2.205</f>
        <v>#N/A</v>
      </c>
      <c r="F395" s="6" t="e">
        <f t="shared" si="6"/>
        <v>#N/A</v>
      </c>
    </row>
    <row r="396" spans="1:6">
      <c r="A396" s="3"/>
      <c r="B396" s="3"/>
      <c r="C396" s="4"/>
      <c r="D396" s="5"/>
      <c r="E396" s="6" t="e">
        <f>(D396/1000)*VLOOKUP(C396,'Electric Factors'!B:C,2,FALSE)/2.205</f>
        <v>#N/A</v>
      </c>
      <c r="F396" s="6" t="e">
        <f t="shared" si="6"/>
        <v>#N/A</v>
      </c>
    </row>
    <row r="397" spans="1:6">
      <c r="A397" s="3"/>
      <c r="B397" s="3"/>
      <c r="C397" s="4"/>
      <c r="D397" s="5"/>
      <c r="E397" s="6" t="e">
        <f>(D397/1000)*VLOOKUP(C397,'Electric Factors'!B:C,2,FALSE)/2.205</f>
        <v>#N/A</v>
      </c>
      <c r="F397" s="6" t="e">
        <f t="shared" si="6"/>
        <v>#N/A</v>
      </c>
    </row>
    <row r="398" spans="1:6">
      <c r="A398" s="3"/>
      <c r="B398" s="3"/>
      <c r="C398" s="4"/>
      <c r="D398" s="5"/>
      <c r="E398" s="6" t="e">
        <f>(D398/1000)*VLOOKUP(C398,'Electric Factors'!B:C,2,FALSE)/2.205</f>
        <v>#N/A</v>
      </c>
      <c r="F398" s="6" t="e">
        <f t="shared" si="6"/>
        <v>#N/A</v>
      </c>
    </row>
    <row r="399" spans="1:6">
      <c r="A399" s="3"/>
      <c r="B399" s="3"/>
      <c r="C399" s="4"/>
      <c r="D399" s="5"/>
      <c r="E399" s="6" t="e">
        <f>(D399/1000)*VLOOKUP(C399,'Electric Factors'!B:C,2,FALSE)/2.205</f>
        <v>#N/A</v>
      </c>
      <c r="F399" s="6" t="e">
        <f t="shared" si="6"/>
        <v>#N/A</v>
      </c>
    </row>
    <row r="400" spans="1:6">
      <c r="A400" s="3"/>
      <c r="B400" s="3"/>
      <c r="C400" s="4"/>
      <c r="D400" s="5"/>
      <c r="E400" s="6" t="e">
        <f>(D400/1000)*VLOOKUP(C400,'Electric Factors'!B:C,2,FALSE)/2.205</f>
        <v>#N/A</v>
      </c>
      <c r="F400" s="6" t="e">
        <f t="shared" si="6"/>
        <v>#N/A</v>
      </c>
    </row>
    <row r="401" spans="1:6">
      <c r="A401" s="3"/>
      <c r="B401" s="3"/>
      <c r="C401" s="4"/>
      <c r="D401" s="5"/>
      <c r="E401" s="6" t="e">
        <f>(D401/1000)*VLOOKUP(C401,'Electric Factors'!B:C,2,FALSE)/2.205</f>
        <v>#N/A</v>
      </c>
      <c r="F401" s="6" t="e">
        <f t="shared" si="6"/>
        <v>#N/A</v>
      </c>
    </row>
    <row r="402" spans="1:6">
      <c r="A402" s="3"/>
      <c r="B402" s="3"/>
      <c r="C402" s="4"/>
      <c r="D402" s="5"/>
      <c r="E402" s="6" t="e">
        <f>(D402/1000)*VLOOKUP(C402,'Electric Factors'!B:C,2,FALSE)/2.205</f>
        <v>#N/A</v>
      </c>
      <c r="F402" s="6" t="e">
        <f t="shared" si="6"/>
        <v>#N/A</v>
      </c>
    </row>
    <row r="403" spans="1:6">
      <c r="A403" s="3"/>
      <c r="B403" s="3"/>
      <c r="C403" s="4"/>
      <c r="D403" s="5"/>
      <c r="E403" s="6" t="e">
        <f>(D403/1000)*VLOOKUP(C403,'Electric Factors'!B:C,2,FALSE)/2.205</f>
        <v>#N/A</v>
      </c>
      <c r="F403" s="6" t="e">
        <f t="shared" si="6"/>
        <v>#N/A</v>
      </c>
    </row>
    <row r="404" spans="1:6">
      <c r="A404" s="3"/>
      <c r="B404" s="3"/>
      <c r="C404" s="4"/>
      <c r="D404" s="5"/>
      <c r="E404" s="6" t="e">
        <f>(D404/1000)*VLOOKUP(C404,'Electric Factors'!B:C,2,FALSE)/2.205</f>
        <v>#N/A</v>
      </c>
      <c r="F404" s="6" t="e">
        <f t="shared" si="6"/>
        <v>#N/A</v>
      </c>
    </row>
    <row r="405" spans="1:6">
      <c r="A405" s="3"/>
      <c r="B405" s="3"/>
      <c r="C405" s="4"/>
      <c r="D405" s="5"/>
      <c r="E405" s="6" t="e">
        <f>(D405/1000)*VLOOKUP(C405,'Electric Factors'!B:C,2,FALSE)/2.205</f>
        <v>#N/A</v>
      </c>
      <c r="F405" s="6" t="e">
        <f t="shared" si="6"/>
        <v>#N/A</v>
      </c>
    </row>
    <row r="406" spans="1:6">
      <c r="A406" s="3"/>
      <c r="B406" s="3"/>
      <c r="C406" s="4"/>
      <c r="D406" s="5"/>
      <c r="E406" s="6" t="e">
        <f>(D406/1000)*VLOOKUP(C406,'Electric Factors'!B:C,2,FALSE)/2.205</f>
        <v>#N/A</v>
      </c>
      <c r="F406" s="6" t="e">
        <f t="shared" si="6"/>
        <v>#N/A</v>
      </c>
    </row>
    <row r="407" spans="1:6">
      <c r="A407" s="3"/>
      <c r="B407" s="3"/>
      <c r="C407" s="4"/>
      <c r="D407" s="5"/>
      <c r="E407" s="6" t="e">
        <f>(D407/1000)*VLOOKUP(C407,'Electric Factors'!B:C,2,FALSE)/2.205</f>
        <v>#N/A</v>
      </c>
      <c r="F407" s="6" t="e">
        <f t="shared" si="6"/>
        <v>#N/A</v>
      </c>
    </row>
    <row r="408" spans="1:6">
      <c r="A408" s="3"/>
      <c r="B408" s="3"/>
      <c r="C408" s="4"/>
      <c r="D408" s="5"/>
      <c r="E408" s="6" t="e">
        <f>(D408/1000)*VLOOKUP(C408,'Electric Factors'!B:C,2,FALSE)/2.205</f>
        <v>#N/A</v>
      </c>
      <c r="F408" s="6" t="e">
        <f t="shared" si="6"/>
        <v>#N/A</v>
      </c>
    </row>
    <row r="409" spans="1:6">
      <c r="A409" s="3"/>
      <c r="B409" s="3"/>
      <c r="C409" s="4"/>
      <c r="D409" s="5"/>
      <c r="E409" s="6" t="e">
        <f>(D409/1000)*VLOOKUP(C409,'Electric Factors'!B:C,2,FALSE)/2.205</f>
        <v>#N/A</v>
      </c>
      <c r="F409" s="6" t="e">
        <f t="shared" si="6"/>
        <v>#N/A</v>
      </c>
    </row>
    <row r="410" spans="1:6">
      <c r="A410" s="3"/>
      <c r="B410" s="3"/>
      <c r="C410" s="4"/>
      <c r="D410" s="5"/>
      <c r="E410" s="6" t="e">
        <f>(D410/1000)*VLOOKUP(C410,'Electric Factors'!B:C,2,FALSE)/2.205</f>
        <v>#N/A</v>
      </c>
      <c r="F410" s="6" t="e">
        <f t="shared" si="6"/>
        <v>#N/A</v>
      </c>
    </row>
    <row r="411" spans="1:6">
      <c r="A411" s="3"/>
      <c r="B411" s="3"/>
      <c r="C411" s="4"/>
      <c r="D411" s="5"/>
      <c r="E411" s="6" t="e">
        <f>(D411/1000)*VLOOKUP(C411,'Electric Factors'!B:C,2,FALSE)/2.205</f>
        <v>#N/A</v>
      </c>
      <c r="F411" s="6" t="e">
        <f t="shared" si="6"/>
        <v>#N/A</v>
      </c>
    </row>
    <row r="412" spans="1:6">
      <c r="A412" s="3"/>
      <c r="B412" s="3"/>
      <c r="C412" s="4"/>
      <c r="D412" s="5"/>
      <c r="E412" s="6" t="e">
        <f>(D412/1000)*VLOOKUP(C412,'Electric Factors'!B:C,2,FALSE)/2.205</f>
        <v>#N/A</v>
      </c>
      <c r="F412" s="6" t="e">
        <f t="shared" si="6"/>
        <v>#N/A</v>
      </c>
    </row>
    <row r="413" spans="1:6">
      <c r="A413" s="3"/>
      <c r="B413" s="3"/>
      <c r="C413" s="4"/>
      <c r="D413" s="5"/>
      <c r="E413" s="6" t="e">
        <f>(D413/1000)*VLOOKUP(C413,'Electric Factors'!B:C,2,FALSE)/2.205</f>
        <v>#N/A</v>
      </c>
      <c r="F413" s="6" t="e">
        <f t="shared" si="6"/>
        <v>#N/A</v>
      </c>
    </row>
    <row r="414" spans="1:6">
      <c r="A414" s="3"/>
      <c r="B414" s="3"/>
      <c r="C414" s="4"/>
      <c r="D414" s="5"/>
      <c r="E414" s="6" t="e">
        <f>(D414/1000)*VLOOKUP(C414,'Electric Factors'!B:C,2,FALSE)/2.205</f>
        <v>#N/A</v>
      </c>
      <c r="F414" s="6" t="e">
        <f t="shared" si="6"/>
        <v>#N/A</v>
      </c>
    </row>
    <row r="415" spans="1:6">
      <c r="A415" s="3"/>
      <c r="B415" s="3"/>
      <c r="C415" s="4"/>
      <c r="D415" s="5"/>
      <c r="E415" s="6" t="e">
        <f>(D415/1000)*VLOOKUP(C415,'Electric Factors'!B:C,2,FALSE)/2.205</f>
        <v>#N/A</v>
      </c>
      <c r="F415" s="6" t="e">
        <f t="shared" si="6"/>
        <v>#N/A</v>
      </c>
    </row>
    <row r="416" spans="1:6">
      <c r="A416" s="3"/>
      <c r="B416" s="3"/>
      <c r="C416" s="4"/>
      <c r="D416" s="5"/>
      <c r="E416" s="6" t="e">
        <f>(D416/1000)*VLOOKUP(C416,'Electric Factors'!B:C,2,FALSE)/2.205</f>
        <v>#N/A</v>
      </c>
      <c r="F416" s="6" t="e">
        <f t="shared" si="6"/>
        <v>#N/A</v>
      </c>
    </row>
    <row r="417" spans="1:6">
      <c r="A417" s="3"/>
      <c r="B417" s="3"/>
      <c r="C417" s="4"/>
      <c r="D417" s="5"/>
      <c r="E417" s="6" t="e">
        <f>(D417/1000)*VLOOKUP(C417,'Electric Factors'!B:C,2,FALSE)/2.205</f>
        <v>#N/A</v>
      </c>
      <c r="F417" s="6" t="e">
        <f t="shared" si="6"/>
        <v>#N/A</v>
      </c>
    </row>
    <row r="418" spans="1:6">
      <c r="A418" s="3"/>
      <c r="B418" s="3"/>
      <c r="C418" s="4"/>
      <c r="D418" s="5"/>
      <c r="E418" s="6" t="e">
        <f>(D418/1000)*VLOOKUP(C418,'Electric Factors'!B:C,2,FALSE)/2.205</f>
        <v>#N/A</v>
      </c>
      <c r="F418" s="6" t="e">
        <f t="shared" si="6"/>
        <v>#N/A</v>
      </c>
    </row>
    <row r="419" spans="1:6">
      <c r="A419" s="3"/>
      <c r="B419" s="3"/>
      <c r="C419" s="4"/>
      <c r="D419" s="5"/>
      <c r="E419" s="6" t="e">
        <f>(D419/1000)*VLOOKUP(C419,'Electric Factors'!B:C,2,FALSE)/2.205</f>
        <v>#N/A</v>
      </c>
      <c r="F419" s="6" t="e">
        <f t="shared" si="6"/>
        <v>#N/A</v>
      </c>
    </row>
    <row r="420" spans="1:6">
      <c r="A420" s="3"/>
      <c r="B420" s="3"/>
      <c r="C420" s="4"/>
      <c r="D420" s="5"/>
      <c r="E420" s="6" t="e">
        <f>(D420/1000)*VLOOKUP(C420,'Electric Factors'!B:C,2,FALSE)/2.205</f>
        <v>#N/A</v>
      </c>
      <c r="F420" s="6" t="e">
        <f t="shared" si="6"/>
        <v>#N/A</v>
      </c>
    </row>
    <row r="421" spans="1:6">
      <c r="A421" s="3"/>
      <c r="B421" s="3"/>
      <c r="C421" s="4"/>
      <c r="D421" s="5"/>
      <c r="E421" s="6" t="e">
        <f>(D421/1000)*VLOOKUP(C421,'Electric Factors'!B:C,2,FALSE)/2.205</f>
        <v>#N/A</v>
      </c>
      <c r="F421" s="6" t="e">
        <f t="shared" si="6"/>
        <v>#N/A</v>
      </c>
    </row>
    <row r="422" spans="1:6">
      <c r="A422" s="3"/>
      <c r="B422" s="3"/>
      <c r="C422" s="4"/>
      <c r="D422" s="5"/>
      <c r="E422" s="6" t="e">
        <f>(D422/1000)*VLOOKUP(C422,'Electric Factors'!B:C,2,FALSE)/2.205</f>
        <v>#N/A</v>
      </c>
      <c r="F422" s="6" t="e">
        <f t="shared" si="6"/>
        <v>#N/A</v>
      </c>
    </row>
    <row r="423" spans="1:6">
      <c r="A423" s="3"/>
      <c r="B423" s="3"/>
      <c r="C423" s="4"/>
      <c r="D423" s="5"/>
      <c r="E423" s="6" t="e">
        <f>(D423/1000)*VLOOKUP(C423,'Electric Factors'!B:C,2,FALSE)/2.205</f>
        <v>#N/A</v>
      </c>
      <c r="F423" s="6" t="e">
        <f t="shared" si="6"/>
        <v>#N/A</v>
      </c>
    </row>
    <row r="424" spans="1:6">
      <c r="A424" s="3"/>
      <c r="B424" s="3"/>
      <c r="C424" s="4"/>
      <c r="D424" s="5"/>
      <c r="E424" s="6" t="e">
        <f>(D424/1000)*VLOOKUP(C424,'Electric Factors'!B:C,2,FALSE)/2.205</f>
        <v>#N/A</v>
      </c>
      <c r="F424" s="6" t="e">
        <f t="shared" si="6"/>
        <v>#N/A</v>
      </c>
    </row>
    <row r="425" spans="1:6">
      <c r="A425" s="3"/>
      <c r="B425" s="3"/>
      <c r="C425" s="4"/>
      <c r="D425" s="5"/>
      <c r="E425" s="6" t="e">
        <f>(D425/1000)*VLOOKUP(C425,'Electric Factors'!B:C,2,FALSE)/2.205</f>
        <v>#N/A</v>
      </c>
      <c r="F425" s="6" t="e">
        <f t="shared" si="6"/>
        <v>#N/A</v>
      </c>
    </row>
    <row r="426" spans="1:6">
      <c r="A426" s="3"/>
      <c r="B426" s="3"/>
      <c r="C426" s="4"/>
      <c r="D426" s="5"/>
      <c r="E426" s="6" t="e">
        <f>(D426/1000)*VLOOKUP(C426,'Electric Factors'!B:C,2,FALSE)/2.205</f>
        <v>#N/A</v>
      </c>
      <c r="F426" s="6" t="e">
        <f t="shared" si="6"/>
        <v>#N/A</v>
      </c>
    </row>
    <row r="427" spans="1:6">
      <c r="A427" s="3"/>
      <c r="B427" s="3"/>
      <c r="C427" s="4"/>
      <c r="D427" s="5"/>
      <c r="E427" s="6" t="e">
        <f>(D427/1000)*VLOOKUP(C427,'Electric Factors'!B:C,2,FALSE)/2.205</f>
        <v>#N/A</v>
      </c>
      <c r="F427" s="6" t="e">
        <f t="shared" si="6"/>
        <v>#N/A</v>
      </c>
    </row>
    <row r="428" spans="1:6">
      <c r="A428" s="3"/>
      <c r="B428" s="3"/>
      <c r="C428" s="4"/>
      <c r="D428" s="5"/>
      <c r="E428" s="6" t="e">
        <f>(D428/1000)*VLOOKUP(C428,'Electric Factors'!B:C,2,FALSE)/2.205</f>
        <v>#N/A</v>
      </c>
      <c r="F428" s="6" t="e">
        <f t="shared" si="6"/>
        <v>#N/A</v>
      </c>
    </row>
    <row r="429" spans="1:6">
      <c r="A429" s="3"/>
      <c r="B429" s="3"/>
      <c r="C429" s="4"/>
      <c r="D429" s="5"/>
      <c r="E429" s="6" t="e">
        <f>(D429/1000)*VLOOKUP(C429,'Electric Factors'!B:C,2,FALSE)/2.205</f>
        <v>#N/A</v>
      </c>
      <c r="F429" s="6" t="e">
        <f t="shared" si="6"/>
        <v>#N/A</v>
      </c>
    </row>
    <row r="430" spans="1:6">
      <c r="A430" s="3"/>
      <c r="B430" s="3"/>
      <c r="C430" s="4"/>
      <c r="D430" s="5"/>
      <c r="E430" s="6" t="e">
        <f>(D430/1000)*VLOOKUP(C430,'Electric Factors'!B:C,2,FALSE)/2.205</f>
        <v>#N/A</v>
      </c>
      <c r="F430" s="6" t="e">
        <f t="shared" si="6"/>
        <v>#N/A</v>
      </c>
    </row>
    <row r="431" spans="1:6">
      <c r="A431" s="3"/>
      <c r="B431" s="3"/>
      <c r="C431" s="4"/>
      <c r="D431" s="5"/>
      <c r="E431" s="6" t="e">
        <f>(D431/1000)*VLOOKUP(C431,'Electric Factors'!B:C,2,FALSE)/2.205</f>
        <v>#N/A</v>
      </c>
      <c r="F431" s="6" t="e">
        <f t="shared" si="6"/>
        <v>#N/A</v>
      </c>
    </row>
    <row r="432" spans="1:6">
      <c r="A432" s="3"/>
      <c r="B432" s="3"/>
      <c r="C432" s="4"/>
      <c r="D432" s="5"/>
      <c r="E432" s="6" t="e">
        <f>(D432/1000)*VLOOKUP(C432,'Electric Factors'!B:C,2,FALSE)/2.205</f>
        <v>#N/A</v>
      </c>
      <c r="F432" s="6" t="e">
        <f t="shared" si="6"/>
        <v>#N/A</v>
      </c>
    </row>
    <row r="433" spans="1:6">
      <c r="A433" s="3"/>
      <c r="B433" s="3"/>
      <c r="C433" s="4"/>
      <c r="D433" s="5"/>
      <c r="E433" s="6" t="e">
        <f>(D433/1000)*VLOOKUP(C433,'Electric Factors'!B:C,2,FALSE)/2.205</f>
        <v>#N/A</v>
      </c>
      <c r="F433" s="6" t="e">
        <f t="shared" si="6"/>
        <v>#N/A</v>
      </c>
    </row>
    <row r="434" spans="1:6">
      <c r="A434" s="3"/>
      <c r="B434" s="3"/>
      <c r="C434" s="4"/>
      <c r="D434" s="5"/>
      <c r="E434" s="6" t="e">
        <f>(D434/1000)*VLOOKUP(C434,'Electric Factors'!B:C,2,FALSE)/2.205</f>
        <v>#N/A</v>
      </c>
      <c r="F434" s="6" t="e">
        <f t="shared" si="6"/>
        <v>#N/A</v>
      </c>
    </row>
    <row r="435" spans="1:6">
      <c r="A435" s="3"/>
      <c r="B435" s="3"/>
      <c r="C435" s="4"/>
      <c r="D435" s="5"/>
      <c r="E435" s="6" t="e">
        <f>(D435/1000)*VLOOKUP(C435,'Electric Factors'!B:C,2,FALSE)/2.205</f>
        <v>#N/A</v>
      </c>
      <c r="F435" s="6" t="e">
        <f t="shared" si="6"/>
        <v>#N/A</v>
      </c>
    </row>
    <row r="436" spans="1:6">
      <c r="A436" s="3"/>
      <c r="B436" s="3"/>
      <c r="C436" s="4"/>
      <c r="D436" s="5"/>
      <c r="E436" s="6" t="e">
        <f>(D436/1000)*VLOOKUP(C436,'Electric Factors'!B:C,2,FALSE)/2.205</f>
        <v>#N/A</v>
      </c>
      <c r="F436" s="6" t="e">
        <f t="shared" si="6"/>
        <v>#N/A</v>
      </c>
    </row>
    <row r="437" spans="1:6">
      <c r="A437" s="3"/>
      <c r="B437" s="3"/>
      <c r="C437" s="4"/>
      <c r="D437" s="5"/>
      <c r="E437" s="6" t="e">
        <f>(D437/1000)*VLOOKUP(C437,'Electric Factors'!B:C,2,FALSE)/2.205</f>
        <v>#N/A</v>
      </c>
      <c r="F437" s="6" t="e">
        <f t="shared" si="6"/>
        <v>#N/A</v>
      </c>
    </row>
    <row r="438" spans="1:6">
      <c r="A438" s="3"/>
      <c r="B438" s="3"/>
      <c r="C438" s="4"/>
      <c r="D438" s="5"/>
      <c r="E438" s="6" t="e">
        <f>(D438/1000)*VLOOKUP(C438,'Electric Factors'!B:C,2,FALSE)/2.205</f>
        <v>#N/A</v>
      </c>
      <c r="F438" s="6" t="e">
        <f t="shared" si="6"/>
        <v>#N/A</v>
      </c>
    </row>
    <row r="439" spans="1:6">
      <c r="A439" s="3"/>
      <c r="B439" s="3"/>
      <c r="C439" s="4"/>
      <c r="D439" s="5"/>
      <c r="E439" s="6" t="e">
        <f>(D439/1000)*VLOOKUP(C439,'Electric Factors'!B:C,2,FALSE)/2.205</f>
        <v>#N/A</v>
      </c>
      <c r="F439" s="6" t="e">
        <f t="shared" si="6"/>
        <v>#N/A</v>
      </c>
    </row>
    <row r="440" spans="1:6">
      <c r="A440" s="3"/>
      <c r="B440" s="3"/>
      <c r="C440" s="4"/>
      <c r="D440" s="5"/>
      <c r="E440" s="6" t="e">
        <f>(D440/1000)*VLOOKUP(C440,'Electric Factors'!B:C,2,FALSE)/2.205</f>
        <v>#N/A</v>
      </c>
      <c r="F440" s="6" t="e">
        <f t="shared" si="6"/>
        <v>#N/A</v>
      </c>
    </row>
    <row r="441" spans="1:6">
      <c r="A441" s="3"/>
      <c r="B441" s="3"/>
      <c r="C441" s="4"/>
      <c r="D441" s="5"/>
      <c r="E441" s="6" t="e">
        <f>(D441/1000)*VLOOKUP(C441,'Electric Factors'!B:C,2,FALSE)/2.205</f>
        <v>#N/A</v>
      </c>
      <c r="F441" s="6" t="e">
        <f t="shared" si="6"/>
        <v>#N/A</v>
      </c>
    </row>
    <row r="442" spans="1:6">
      <c r="A442" s="3"/>
      <c r="B442" s="3"/>
      <c r="C442" s="4"/>
      <c r="D442" s="5"/>
      <c r="E442" s="6" t="e">
        <f>(D442/1000)*VLOOKUP(C442,'Electric Factors'!B:C,2,FALSE)/2.205</f>
        <v>#N/A</v>
      </c>
      <c r="F442" s="6" t="e">
        <f t="shared" si="6"/>
        <v>#N/A</v>
      </c>
    </row>
    <row r="443" spans="1:6">
      <c r="A443" s="3"/>
      <c r="B443" s="3"/>
      <c r="C443" s="4"/>
      <c r="D443" s="5"/>
      <c r="E443" s="6" t="e">
        <f>(D443/1000)*VLOOKUP(C443,'Electric Factors'!B:C,2,FALSE)/2.205</f>
        <v>#N/A</v>
      </c>
      <c r="F443" s="6" t="e">
        <f t="shared" si="6"/>
        <v>#N/A</v>
      </c>
    </row>
    <row r="444" spans="1:6">
      <c r="A444" s="3"/>
      <c r="B444" s="3"/>
      <c r="C444" s="4"/>
      <c r="D444" s="5"/>
      <c r="E444" s="6" t="e">
        <f>(D444/1000)*VLOOKUP(C444,'Electric Factors'!B:C,2,FALSE)/2.205</f>
        <v>#N/A</v>
      </c>
      <c r="F444" s="6" t="e">
        <f t="shared" si="6"/>
        <v>#N/A</v>
      </c>
    </row>
    <row r="445" spans="1:6">
      <c r="A445" s="3"/>
      <c r="B445" s="3"/>
      <c r="C445" s="4"/>
      <c r="D445" s="5"/>
      <c r="E445" s="6" t="e">
        <f>(D445/1000)*VLOOKUP(C445,'Electric Factors'!B:C,2,FALSE)/2.205</f>
        <v>#N/A</v>
      </c>
      <c r="F445" s="6" t="e">
        <f t="shared" si="6"/>
        <v>#N/A</v>
      </c>
    </row>
    <row r="446" spans="1:6">
      <c r="A446" s="3"/>
      <c r="B446" s="3"/>
      <c r="C446" s="4"/>
      <c r="D446" s="5"/>
      <c r="E446" s="6" t="e">
        <f>(D446/1000)*VLOOKUP(C446,'Electric Factors'!B:C,2,FALSE)/2.205</f>
        <v>#N/A</v>
      </c>
      <c r="F446" s="6" t="e">
        <f t="shared" si="6"/>
        <v>#N/A</v>
      </c>
    </row>
    <row r="447" spans="1:6">
      <c r="A447" s="3"/>
      <c r="B447" s="3"/>
      <c r="C447" s="4"/>
      <c r="D447" s="5"/>
      <c r="E447" s="6" t="e">
        <f>(D447/1000)*VLOOKUP(C447,'Electric Factors'!B:C,2,FALSE)/2.205</f>
        <v>#N/A</v>
      </c>
      <c r="F447" s="6" t="e">
        <f t="shared" si="6"/>
        <v>#N/A</v>
      </c>
    </row>
    <row r="448" spans="1:6">
      <c r="A448" s="3"/>
      <c r="B448" s="3"/>
      <c r="C448" s="4"/>
      <c r="D448" s="5"/>
      <c r="E448" s="6" t="e">
        <f>(D448/1000)*VLOOKUP(C448,'Electric Factors'!B:C,2,FALSE)/2.205</f>
        <v>#N/A</v>
      </c>
      <c r="F448" s="6" t="e">
        <f t="shared" si="6"/>
        <v>#N/A</v>
      </c>
    </row>
    <row r="449" spans="1:6">
      <c r="A449" s="3"/>
      <c r="B449" s="3"/>
      <c r="C449" s="4"/>
      <c r="D449" s="5"/>
      <c r="E449" s="6" t="e">
        <f>(D449/1000)*VLOOKUP(C449,'Electric Factors'!B:C,2,FALSE)/2.205</f>
        <v>#N/A</v>
      </c>
      <c r="F449" s="6" t="e">
        <f t="shared" si="6"/>
        <v>#N/A</v>
      </c>
    </row>
    <row r="450" spans="1:6">
      <c r="A450" s="3"/>
      <c r="B450" s="3"/>
      <c r="C450" s="4"/>
      <c r="D450" s="5"/>
      <c r="E450" s="6" t="e">
        <f>(D450/1000)*VLOOKUP(C450,'Electric Factors'!B:C,2,FALSE)/2.205</f>
        <v>#N/A</v>
      </c>
      <c r="F450" s="6" t="e">
        <f t="shared" si="6"/>
        <v>#N/A</v>
      </c>
    </row>
    <row r="451" spans="1:6">
      <c r="A451" s="3"/>
      <c r="B451" s="3"/>
      <c r="C451" s="4"/>
      <c r="D451" s="5"/>
      <c r="E451" s="6" t="e">
        <f>(D451/1000)*VLOOKUP(C451,'Electric Factors'!B:C,2,FALSE)/2.205</f>
        <v>#N/A</v>
      </c>
      <c r="F451" s="6" t="e">
        <f t="shared" ref="F451:F500" si="7">E451/1000</f>
        <v>#N/A</v>
      </c>
    </row>
    <row r="452" spans="1:6">
      <c r="A452" s="3"/>
      <c r="B452" s="3"/>
      <c r="C452" s="4"/>
      <c r="D452" s="5"/>
      <c r="E452" s="6" t="e">
        <f>(D452/1000)*VLOOKUP(C452,'Electric Factors'!B:C,2,FALSE)/2.205</f>
        <v>#N/A</v>
      </c>
      <c r="F452" s="6" t="e">
        <f t="shared" si="7"/>
        <v>#N/A</v>
      </c>
    </row>
    <row r="453" spans="1:6">
      <c r="A453" s="3"/>
      <c r="B453" s="3"/>
      <c r="C453" s="4"/>
      <c r="D453" s="5"/>
      <c r="E453" s="6" t="e">
        <f>(D453/1000)*VLOOKUP(C453,'Electric Factors'!B:C,2,FALSE)/2.205</f>
        <v>#N/A</v>
      </c>
      <c r="F453" s="6" t="e">
        <f t="shared" si="7"/>
        <v>#N/A</v>
      </c>
    </row>
    <row r="454" spans="1:6">
      <c r="A454" s="3"/>
      <c r="B454" s="3"/>
      <c r="C454" s="4"/>
      <c r="D454" s="5"/>
      <c r="E454" s="6" t="e">
        <f>(D454/1000)*VLOOKUP(C454,'Electric Factors'!B:C,2,FALSE)/2.205</f>
        <v>#N/A</v>
      </c>
      <c r="F454" s="6" t="e">
        <f t="shared" si="7"/>
        <v>#N/A</v>
      </c>
    </row>
    <row r="455" spans="1:6">
      <c r="A455" s="3"/>
      <c r="B455" s="3"/>
      <c r="C455" s="4"/>
      <c r="D455" s="5"/>
      <c r="E455" s="6" t="e">
        <f>(D455/1000)*VLOOKUP(C455,'Electric Factors'!B:C,2,FALSE)/2.205</f>
        <v>#N/A</v>
      </c>
      <c r="F455" s="6" t="e">
        <f t="shared" si="7"/>
        <v>#N/A</v>
      </c>
    </row>
    <row r="456" spans="1:6">
      <c r="A456" s="3"/>
      <c r="B456" s="3"/>
      <c r="C456" s="4"/>
      <c r="D456" s="5"/>
      <c r="E456" s="6" t="e">
        <f>(D456/1000)*VLOOKUP(C456,'Electric Factors'!B:C,2,FALSE)/2.205</f>
        <v>#N/A</v>
      </c>
      <c r="F456" s="6" t="e">
        <f t="shared" si="7"/>
        <v>#N/A</v>
      </c>
    </row>
    <row r="457" spans="1:6">
      <c r="A457" s="3"/>
      <c r="B457" s="3"/>
      <c r="C457" s="4"/>
      <c r="D457" s="5"/>
      <c r="E457" s="6" t="e">
        <f>(D457/1000)*VLOOKUP(C457,'Electric Factors'!B:C,2,FALSE)/2.205</f>
        <v>#N/A</v>
      </c>
      <c r="F457" s="6" t="e">
        <f t="shared" si="7"/>
        <v>#N/A</v>
      </c>
    </row>
    <row r="458" spans="1:6">
      <c r="A458" s="3"/>
      <c r="B458" s="3"/>
      <c r="C458" s="4"/>
      <c r="D458" s="5"/>
      <c r="E458" s="6" t="e">
        <f>(D458/1000)*VLOOKUP(C458,'Electric Factors'!B:C,2,FALSE)/2.205</f>
        <v>#N/A</v>
      </c>
      <c r="F458" s="6" t="e">
        <f t="shared" si="7"/>
        <v>#N/A</v>
      </c>
    </row>
    <row r="459" spans="1:6">
      <c r="A459" s="3"/>
      <c r="B459" s="3"/>
      <c r="C459" s="4"/>
      <c r="D459" s="5"/>
      <c r="E459" s="6" t="e">
        <f>(D459/1000)*VLOOKUP(C459,'Electric Factors'!B:C,2,FALSE)/2.205</f>
        <v>#N/A</v>
      </c>
      <c r="F459" s="6" t="e">
        <f t="shared" si="7"/>
        <v>#N/A</v>
      </c>
    </row>
    <row r="460" spans="1:6">
      <c r="A460" s="3"/>
      <c r="B460" s="3"/>
      <c r="C460" s="4"/>
      <c r="D460" s="5"/>
      <c r="E460" s="6" t="e">
        <f>(D460/1000)*VLOOKUP(C460,'Electric Factors'!B:C,2,FALSE)/2.205</f>
        <v>#N/A</v>
      </c>
      <c r="F460" s="6" t="e">
        <f t="shared" si="7"/>
        <v>#N/A</v>
      </c>
    </row>
    <row r="461" spans="1:6">
      <c r="A461" s="3"/>
      <c r="B461" s="3"/>
      <c r="C461" s="4"/>
      <c r="D461" s="5"/>
      <c r="E461" s="6" t="e">
        <f>(D461/1000)*VLOOKUP(C461,'Electric Factors'!B:C,2,FALSE)/2.205</f>
        <v>#N/A</v>
      </c>
      <c r="F461" s="6" t="e">
        <f t="shared" si="7"/>
        <v>#N/A</v>
      </c>
    </row>
    <row r="462" spans="1:6">
      <c r="A462" s="3"/>
      <c r="B462" s="3"/>
      <c r="C462" s="4"/>
      <c r="D462" s="5"/>
      <c r="E462" s="6" t="e">
        <f>(D462/1000)*VLOOKUP(C462,'Electric Factors'!B:C,2,FALSE)/2.205</f>
        <v>#N/A</v>
      </c>
      <c r="F462" s="6" t="e">
        <f t="shared" si="7"/>
        <v>#N/A</v>
      </c>
    </row>
    <row r="463" spans="1:6">
      <c r="A463" s="3"/>
      <c r="B463" s="3"/>
      <c r="C463" s="4"/>
      <c r="D463" s="5"/>
      <c r="E463" s="6" t="e">
        <f>(D463/1000)*VLOOKUP(C463,'Electric Factors'!B:C,2,FALSE)/2.205</f>
        <v>#N/A</v>
      </c>
      <c r="F463" s="6" t="e">
        <f t="shared" si="7"/>
        <v>#N/A</v>
      </c>
    </row>
    <row r="464" spans="1:6">
      <c r="A464" s="3"/>
      <c r="B464" s="3"/>
      <c r="C464" s="4"/>
      <c r="D464" s="5"/>
      <c r="E464" s="6" t="e">
        <f>(D464/1000)*VLOOKUP(C464,'Electric Factors'!B:C,2,FALSE)/2.205</f>
        <v>#N/A</v>
      </c>
      <c r="F464" s="6" t="e">
        <f t="shared" si="7"/>
        <v>#N/A</v>
      </c>
    </row>
    <row r="465" spans="1:6">
      <c r="A465" s="3"/>
      <c r="B465" s="3"/>
      <c r="C465" s="4"/>
      <c r="D465" s="5"/>
      <c r="E465" s="6" t="e">
        <f>(D465/1000)*VLOOKUP(C465,'Electric Factors'!B:C,2,FALSE)/2.205</f>
        <v>#N/A</v>
      </c>
      <c r="F465" s="6" t="e">
        <f t="shared" si="7"/>
        <v>#N/A</v>
      </c>
    </row>
    <row r="466" spans="1:6">
      <c r="A466" s="3"/>
      <c r="B466" s="3"/>
      <c r="C466" s="4"/>
      <c r="D466" s="5"/>
      <c r="E466" s="6" t="e">
        <f>(D466/1000)*VLOOKUP(C466,'Electric Factors'!B:C,2,FALSE)/2.205</f>
        <v>#N/A</v>
      </c>
      <c r="F466" s="6" t="e">
        <f t="shared" si="7"/>
        <v>#N/A</v>
      </c>
    </row>
    <row r="467" spans="1:6">
      <c r="A467" s="3"/>
      <c r="B467" s="3"/>
      <c r="C467" s="4"/>
      <c r="D467" s="5"/>
      <c r="E467" s="6" t="e">
        <f>(D467/1000)*VLOOKUP(C467,'Electric Factors'!B:C,2,FALSE)/2.205</f>
        <v>#N/A</v>
      </c>
      <c r="F467" s="6" t="e">
        <f t="shared" si="7"/>
        <v>#N/A</v>
      </c>
    </row>
    <row r="468" spans="1:6">
      <c r="A468" s="3"/>
      <c r="B468" s="3"/>
      <c r="C468" s="4"/>
      <c r="D468" s="5"/>
      <c r="E468" s="6" t="e">
        <f>(D468/1000)*VLOOKUP(C468,'Electric Factors'!B:C,2,FALSE)/2.205</f>
        <v>#N/A</v>
      </c>
      <c r="F468" s="6" t="e">
        <f t="shared" si="7"/>
        <v>#N/A</v>
      </c>
    </row>
    <row r="469" spans="1:6">
      <c r="A469" s="3"/>
      <c r="B469" s="3"/>
      <c r="C469" s="4"/>
      <c r="D469" s="5"/>
      <c r="E469" s="6" t="e">
        <f>(D469/1000)*VLOOKUP(C469,'Electric Factors'!B:C,2,FALSE)/2.205</f>
        <v>#N/A</v>
      </c>
      <c r="F469" s="6" t="e">
        <f t="shared" si="7"/>
        <v>#N/A</v>
      </c>
    </row>
    <row r="470" spans="1:6">
      <c r="A470" s="3"/>
      <c r="B470" s="3"/>
      <c r="C470" s="4"/>
      <c r="D470" s="5"/>
      <c r="E470" s="6" t="e">
        <f>(D470/1000)*VLOOKUP(C470,'Electric Factors'!B:C,2,FALSE)/2.205</f>
        <v>#N/A</v>
      </c>
      <c r="F470" s="6" t="e">
        <f t="shared" si="7"/>
        <v>#N/A</v>
      </c>
    </row>
    <row r="471" spans="1:6">
      <c r="A471" s="3"/>
      <c r="B471" s="3"/>
      <c r="C471" s="4"/>
      <c r="D471" s="5"/>
      <c r="E471" s="6" t="e">
        <f>(D471/1000)*VLOOKUP(C471,'Electric Factors'!B:C,2,FALSE)/2.205</f>
        <v>#N/A</v>
      </c>
      <c r="F471" s="6" t="e">
        <f t="shared" si="7"/>
        <v>#N/A</v>
      </c>
    </row>
    <row r="472" spans="1:6">
      <c r="A472" s="3"/>
      <c r="B472" s="3"/>
      <c r="C472" s="4"/>
      <c r="D472" s="5"/>
      <c r="E472" s="6" t="e">
        <f>(D472/1000)*VLOOKUP(C472,'Electric Factors'!B:C,2,FALSE)/2.205</f>
        <v>#N/A</v>
      </c>
      <c r="F472" s="6" t="e">
        <f t="shared" si="7"/>
        <v>#N/A</v>
      </c>
    </row>
    <row r="473" spans="1:6">
      <c r="A473" s="3"/>
      <c r="B473" s="3"/>
      <c r="C473" s="4"/>
      <c r="D473" s="5"/>
      <c r="E473" s="6" t="e">
        <f>(D473/1000)*VLOOKUP(C473,'Electric Factors'!B:C,2,FALSE)/2.205</f>
        <v>#N/A</v>
      </c>
      <c r="F473" s="6" t="e">
        <f t="shared" si="7"/>
        <v>#N/A</v>
      </c>
    </row>
    <row r="474" spans="1:6">
      <c r="A474" s="3"/>
      <c r="B474" s="3"/>
      <c r="C474" s="4"/>
      <c r="D474" s="5"/>
      <c r="E474" s="6" t="e">
        <f>(D474/1000)*VLOOKUP(C474,'Electric Factors'!B:C,2,FALSE)/2.205</f>
        <v>#N/A</v>
      </c>
      <c r="F474" s="6" t="e">
        <f t="shared" si="7"/>
        <v>#N/A</v>
      </c>
    </row>
    <row r="475" spans="1:6">
      <c r="A475" s="3"/>
      <c r="B475" s="3"/>
      <c r="C475" s="4"/>
      <c r="D475" s="5"/>
      <c r="E475" s="6" t="e">
        <f>(D475/1000)*VLOOKUP(C475,'Electric Factors'!B:C,2,FALSE)/2.205</f>
        <v>#N/A</v>
      </c>
      <c r="F475" s="6" t="e">
        <f t="shared" si="7"/>
        <v>#N/A</v>
      </c>
    </row>
    <row r="476" spans="1:6">
      <c r="A476" s="3"/>
      <c r="B476" s="3"/>
      <c r="C476" s="4"/>
      <c r="D476" s="5"/>
      <c r="E476" s="6" t="e">
        <f>(D476/1000)*VLOOKUP(C476,'Electric Factors'!B:C,2,FALSE)/2.205</f>
        <v>#N/A</v>
      </c>
      <c r="F476" s="6" t="e">
        <f t="shared" si="7"/>
        <v>#N/A</v>
      </c>
    </row>
    <row r="477" spans="1:6">
      <c r="A477" s="3"/>
      <c r="B477" s="3"/>
      <c r="C477" s="4"/>
      <c r="D477" s="5"/>
      <c r="E477" s="6" t="e">
        <f>(D477/1000)*VLOOKUP(C477,'Electric Factors'!B:C,2,FALSE)/2.205</f>
        <v>#N/A</v>
      </c>
      <c r="F477" s="6" t="e">
        <f t="shared" si="7"/>
        <v>#N/A</v>
      </c>
    </row>
    <row r="478" spans="1:6">
      <c r="A478" s="3"/>
      <c r="B478" s="3"/>
      <c r="C478" s="4"/>
      <c r="D478" s="5"/>
      <c r="E478" s="6" t="e">
        <f>(D478/1000)*VLOOKUP(C478,'Electric Factors'!B:C,2,FALSE)/2.205</f>
        <v>#N/A</v>
      </c>
      <c r="F478" s="6" t="e">
        <f t="shared" si="7"/>
        <v>#N/A</v>
      </c>
    </row>
    <row r="479" spans="1:6">
      <c r="A479" s="3"/>
      <c r="B479" s="3"/>
      <c r="C479" s="4"/>
      <c r="D479" s="5"/>
      <c r="E479" s="6" t="e">
        <f>(D479/1000)*VLOOKUP(C479,'Electric Factors'!B:C,2,FALSE)/2.205</f>
        <v>#N/A</v>
      </c>
      <c r="F479" s="6" t="e">
        <f t="shared" si="7"/>
        <v>#N/A</v>
      </c>
    </row>
    <row r="480" spans="1:6">
      <c r="A480" s="3"/>
      <c r="B480" s="3"/>
      <c r="C480" s="4"/>
      <c r="D480" s="5"/>
      <c r="E480" s="6" t="e">
        <f>(D480/1000)*VLOOKUP(C480,'Electric Factors'!B:C,2,FALSE)/2.205</f>
        <v>#N/A</v>
      </c>
      <c r="F480" s="6" t="e">
        <f t="shared" si="7"/>
        <v>#N/A</v>
      </c>
    </row>
    <row r="481" spans="1:6">
      <c r="A481" s="3"/>
      <c r="B481" s="3"/>
      <c r="C481" s="4"/>
      <c r="D481" s="5"/>
      <c r="E481" s="6" t="e">
        <f>(D481/1000)*VLOOKUP(C481,'Electric Factors'!B:C,2,FALSE)/2.205</f>
        <v>#N/A</v>
      </c>
      <c r="F481" s="6" t="e">
        <f t="shared" si="7"/>
        <v>#N/A</v>
      </c>
    </row>
    <row r="482" spans="1:6">
      <c r="A482" s="3"/>
      <c r="B482" s="3"/>
      <c r="C482" s="4"/>
      <c r="D482" s="5"/>
      <c r="E482" s="6" t="e">
        <f>(D482/1000)*VLOOKUP(C482,'Electric Factors'!B:C,2,FALSE)/2.205</f>
        <v>#N/A</v>
      </c>
      <c r="F482" s="6" t="e">
        <f t="shared" si="7"/>
        <v>#N/A</v>
      </c>
    </row>
    <row r="483" spans="1:6">
      <c r="A483" s="3"/>
      <c r="B483" s="3"/>
      <c r="C483" s="4"/>
      <c r="D483" s="5"/>
      <c r="E483" s="6" t="e">
        <f>(D483/1000)*VLOOKUP(C483,'Electric Factors'!B:C,2,FALSE)/2.205</f>
        <v>#N/A</v>
      </c>
      <c r="F483" s="6" t="e">
        <f t="shared" si="7"/>
        <v>#N/A</v>
      </c>
    </row>
    <row r="484" spans="1:6">
      <c r="A484" s="3"/>
      <c r="B484" s="3"/>
      <c r="C484" s="4"/>
      <c r="D484" s="5"/>
      <c r="E484" s="6" t="e">
        <f>(D484/1000)*VLOOKUP(C484,'Electric Factors'!B:C,2,FALSE)/2.205</f>
        <v>#N/A</v>
      </c>
      <c r="F484" s="6" t="e">
        <f t="shared" si="7"/>
        <v>#N/A</v>
      </c>
    </row>
    <row r="485" spans="1:6">
      <c r="A485" s="3"/>
      <c r="B485" s="3"/>
      <c r="C485" s="4"/>
      <c r="D485" s="5"/>
      <c r="E485" s="6" t="e">
        <f>(D485/1000)*VLOOKUP(C485,'Electric Factors'!B:C,2,FALSE)/2.205</f>
        <v>#N/A</v>
      </c>
      <c r="F485" s="6" t="e">
        <f t="shared" si="7"/>
        <v>#N/A</v>
      </c>
    </row>
    <row r="486" spans="1:6">
      <c r="A486" s="3"/>
      <c r="B486" s="3"/>
      <c r="C486" s="4"/>
      <c r="D486" s="5"/>
      <c r="E486" s="6" t="e">
        <f>(D486/1000)*VLOOKUP(C486,'Electric Factors'!B:C,2,FALSE)/2.205</f>
        <v>#N/A</v>
      </c>
      <c r="F486" s="6" t="e">
        <f t="shared" si="7"/>
        <v>#N/A</v>
      </c>
    </row>
    <row r="487" spans="1:6">
      <c r="A487" s="3"/>
      <c r="B487" s="3"/>
      <c r="C487" s="4"/>
      <c r="D487" s="5"/>
      <c r="E487" s="6" t="e">
        <f>(D487/1000)*VLOOKUP(C487,'Electric Factors'!B:C,2,FALSE)/2.205</f>
        <v>#N/A</v>
      </c>
      <c r="F487" s="6" t="e">
        <f t="shared" si="7"/>
        <v>#N/A</v>
      </c>
    </row>
    <row r="488" spans="1:6">
      <c r="A488" s="3"/>
      <c r="B488" s="3"/>
      <c r="C488" s="4"/>
      <c r="D488" s="5"/>
      <c r="E488" s="6" t="e">
        <f>(D488/1000)*VLOOKUP(C488,'Electric Factors'!B:C,2,FALSE)/2.205</f>
        <v>#N/A</v>
      </c>
      <c r="F488" s="6" t="e">
        <f t="shared" si="7"/>
        <v>#N/A</v>
      </c>
    </row>
    <row r="489" spans="1:6">
      <c r="A489" s="3"/>
      <c r="B489" s="3"/>
      <c r="C489" s="4"/>
      <c r="D489" s="5"/>
      <c r="E489" s="6" t="e">
        <f>(D489/1000)*VLOOKUP(C489,'Electric Factors'!B:C,2,FALSE)/2.205</f>
        <v>#N/A</v>
      </c>
      <c r="F489" s="6" t="e">
        <f t="shared" si="7"/>
        <v>#N/A</v>
      </c>
    </row>
    <row r="490" spans="1:6">
      <c r="A490" s="3"/>
      <c r="B490" s="3"/>
      <c r="C490" s="4"/>
      <c r="D490" s="5"/>
      <c r="E490" s="6" t="e">
        <f>(D490/1000)*VLOOKUP(C490,'Electric Factors'!B:C,2,FALSE)/2.205</f>
        <v>#N/A</v>
      </c>
      <c r="F490" s="6" t="e">
        <f t="shared" si="7"/>
        <v>#N/A</v>
      </c>
    </row>
    <row r="491" spans="1:6">
      <c r="A491" s="3"/>
      <c r="B491" s="3"/>
      <c r="C491" s="4"/>
      <c r="D491" s="5"/>
      <c r="E491" s="6" t="e">
        <f>(D491/1000)*VLOOKUP(C491,'Electric Factors'!B:C,2,FALSE)/2.205</f>
        <v>#N/A</v>
      </c>
      <c r="F491" s="6" t="e">
        <f t="shared" si="7"/>
        <v>#N/A</v>
      </c>
    </row>
    <row r="492" spans="1:6">
      <c r="A492" s="3"/>
      <c r="B492" s="3"/>
      <c r="C492" s="4"/>
      <c r="D492" s="5"/>
      <c r="E492" s="6" t="e">
        <f>(D492/1000)*VLOOKUP(C492,'Electric Factors'!B:C,2,FALSE)/2.205</f>
        <v>#N/A</v>
      </c>
      <c r="F492" s="6" t="e">
        <f t="shared" si="7"/>
        <v>#N/A</v>
      </c>
    </row>
    <row r="493" spans="1:6">
      <c r="A493" s="3"/>
      <c r="B493" s="3"/>
      <c r="C493" s="4"/>
      <c r="D493" s="5"/>
      <c r="E493" s="6" t="e">
        <f>(D493/1000)*VLOOKUP(C493,'Electric Factors'!B:C,2,FALSE)/2.205</f>
        <v>#N/A</v>
      </c>
      <c r="F493" s="6" t="e">
        <f t="shared" si="7"/>
        <v>#N/A</v>
      </c>
    </row>
    <row r="494" spans="1:6">
      <c r="A494" s="3"/>
      <c r="B494" s="3"/>
      <c r="C494" s="4"/>
      <c r="D494" s="5"/>
      <c r="E494" s="6" t="e">
        <f>(D494/1000)*VLOOKUP(C494,'Electric Factors'!B:C,2,FALSE)/2.205</f>
        <v>#N/A</v>
      </c>
      <c r="F494" s="6" t="e">
        <f t="shared" si="7"/>
        <v>#N/A</v>
      </c>
    </row>
    <row r="495" spans="1:6">
      <c r="A495" s="3"/>
      <c r="B495" s="3"/>
      <c r="C495" s="4"/>
      <c r="D495" s="5"/>
      <c r="E495" s="6" t="e">
        <f>(D495/1000)*VLOOKUP(C495,'Electric Factors'!B:C,2,FALSE)/2.205</f>
        <v>#N/A</v>
      </c>
      <c r="F495" s="6" t="e">
        <f t="shared" si="7"/>
        <v>#N/A</v>
      </c>
    </row>
    <row r="496" spans="1:6">
      <c r="A496" s="3"/>
      <c r="B496" s="3"/>
      <c r="C496" s="4"/>
      <c r="D496" s="5"/>
      <c r="E496" s="6" t="e">
        <f>(D496/1000)*VLOOKUP(C496,'Electric Factors'!B:C,2,FALSE)/2.205</f>
        <v>#N/A</v>
      </c>
      <c r="F496" s="6" t="e">
        <f t="shared" si="7"/>
        <v>#N/A</v>
      </c>
    </row>
    <row r="497" spans="1:6">
      <c r="A497" s="3"/>
      <c r="B497" s="3"/>
      <c r="C497" s="4"/>
      <c r="D497" s="5"/>
      <c r="E497" s="6" t="e">
        <f>(D497/1000)*VLOOKUP(C497,'Electric Factors'!B:C,2,FALSE)/2.205</f>
        <v>#N/A</v>
      </c>
      <c r="F497" s="6" t="e">
        <f t="shared" si="7"/>
        <v>#N/A</v>
      </c>
    </row>
    <row r="498" spans="1:6">
      <c r="A498" s="3"/>
      <c r="B498" s="3"/>
      <c r="C498" s="4"/>
      <c r="D498" s="5"/>
      <c r="E498" s="6" t="e">
        <f>(D498/1000)*VLOOKUP(C498,'Electric Factors'!B:C,2,FALSE)/2.205</f>
        <v>#N/A</v>
      </c>
      <c r="F498" s="6" t="e">
        <f t="shared" si="7"/>
        <v>#N/A</v>
      </c>
    </row>
    <row r="499" spans="1:6">
      <c r="A499" s="3"/>
      <c r="B499" s="3"/>
      <c r="C499" s="4"/>
      <c r="D499" s="5"/>
      <c r="E499" s="6" t="e">
        <f>(D499/1000)*VLOOKUP(C499,'Electric Factors'!B:C,2,FALSE)/2.205</f>
        <v>#N/A</v>
      </c>
      <c r="F499" s="6" t="e">
        <f t="shared" si="7"/>
        <v>#N/A</v>
      </c>
    </row>
    <row r="500" spans="1:6">
      <c r="A500" s="3"/>
      <c r="B500" s="3"/>
      <c r="C500" s="4"/>
      <c r="D500" s="5"/>
      <c r="E500" s="6" t="e">
        <f>(D500/1000)*VLOOKUP(C500,'Electric Factors'!B:C,2,FALSE)/2.205</f>
        <v>#N/A</v>
      </c>
      <c r="F500" s="6" t="e">
        <f t="shared" si="7"/>
        <v>#N/A</v>
      </c>
    </row>
  </sheetData>
  <hyperlinks>
    <hyperlink ref="K3" r:id="rId1" location="/" xr:uid="{48C61D48-9264-4CC7-9CB0-76858DAFBB45}"/>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0CB9FF-A3BD-4433-87E2-DA42A0B753FF}">
          <x14:formula1>
            <xm:f>'Electric Factors'!$B$2:$B$28</xm:f>
          </x14:formula1>
          <xm:sqref>C2:C500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C395-C165-4638-8B75-EB0E877D9BD0}">
  <dimension ref="A1:D28"/>
  <sheetViews>
    <sheetView workbookViewId="0">
      <selection activeCell="F33" sqref="F33"/>
    </sheetView>
  </sheetViews>
  <sheetFormatPr defaultRowHeight="15"/>
  <cols>
    <col min="1" max="1" width="24.7109375" bestFit="1" customWidth="1"/>
    <col min="2" max="2" width="27.42578125" bestFit="1" customWidth="1"/>
    <col min="3" max="3" width="15.140625" bestFit="1" customWidth="1"/>
    <col min="4" max="4" width="26.28515625" bestFit="1" customWidth="1"/>
  </cols>
  <sheetData>
    <row r="1" spans="1:4" ht="15.75">
      <c r="A1" s="8" t="s">
        <v>210</v>
      </c>
      <c r="B1" s="8" t="s">
        <v>211</v>
      </c>
      <c r="C1" s="8" t="s">
        <v>212</v>
      </c>
      <c r="D1" s="8" t="s">
        <v>54</v>
      </c>
    </row>
    <row r="2" spans="1:4">
      <c r="A2" s="9" t="s">
        <v>213</v>
      </c>
      <c r="B2" s="9" t="s">
        <v>214</v>
      </c>
      <c r="C2" s="9">
        <v>1057.8409999999999</v>
      </c>
      <c r="D2" s="9" t="s">
        <v>215</v>
      </c>
    </row>
    <row r="3" spans="1:4">
      <c r="A3" s="9" t="s">
        <v>216</v>
      </c>
      <c r="B3" s="9" t="s">
        <v>217</v>
      </c>
      <c r="C3" s="9">
        <v>497.55700000000002</v>
      </c>
      <c r="D3" s="9" t="s">
        <v>215</v>
      </c>
    </row>
    <row r="4" spans="1:4">
      <c r="A4" s="9" t="s">
        <v>218</v>
      </c>
      <c r="B4" s="9" t="s">
        <v>219</v>
      </c>
      <c r="C4" s="9">
        <v>779.38199999999995</v>
      </c>
      <c r="D4" s="9" t="s">
        <v>215</v>
      </c>
    </row>
    <row r="5" spans="1:4">
      <c r="A5" s="9" t="s">
        <v>220</v>
      </c>
      <c r="B5" s="9" t="s">
        <v>221</v>
      </c>
      <c r="C5" s="9">
        <v>499.27800000000002</v>
      </c>
      <c r="D5" s="9" t="s">
        <v>215</v>
      </c>
    </row>
    <row r="6" spans="1:4">
      <c r="A6" s="9" t="s">
        <v>222</v>
      </c>
      <c r="B6" s="9" t="s">
        <v>223</v>
      </c>
      <c r="C6" s="9">
        <v>774.298</v>
      </c>
      <c r="D6" s="9" t="s">
        <v>215</v>
      </c>
    </row>
    <row r="7" spans="1:4">
      <c r="A7" s="9" t="s">
        <v>224</v>
      </c>
      <c r="B7" s="9" t="s">
        <v>225</v>
      </c>
      <c r="C7" s="9">
        <v>816.89300000000003</v>
      </c>
      <c r="D7" s="9" t="s">
        <v>215</v>
      </c>
    </row>
    <row r="8" spans="1:4">
      <c r="A8" s="9" t="s">
        <v>226</v>
      </c>
      <c r="B8" s="9" t="s">
        <v>227</v>
      </c>
      <c r="C8" s="9">
        <v>1163.0650000000001</v>
      </c>
      <c r="D8" s="9" t="s">
        <v>215</v>
      </c>
    </row>
    <row r="9" spans="1:4">
      <c r="A9" s="9" t="s">
        <v>228</v>
      </c>
      <c r="B9" s="9" t="s">
        <v>229</v>
      </c>
      <c r="C9" s="9">
        <v>1586.9469999999999</v>
      </c>
      <c r="D9" s="9" t="s">
        <v>215</v>
      </c>
    </row>
    <row r="10" spans="1:4">
      <c r="A10" s="9" t="s">
        <v>230</v>
      </c>
      <c r="B10" s="9" t="s">
        <v>231</v>
      </c>
      <c r="C10" s="9">
        <v>1488.6880000000001</v>
      </c>
      <c r="D10" s="9" t="s">
        <v>215</v>
      </c>
    </row>
    <row r="11" spans="1:4">
      <c r="A11" s="9" t="s">
        <v>232</v>
      </c>
      <c r="B11" s="9" t="s">
        <v>206</v>
      </c>
      <c r="C11" s="9">
        <v>943.41800000000001</v>
      </c>
      <c r="D11" s="9" t="s">
        <v>215</v>
      </c>
    </row>
    <row r="12" spans="1:4">
      <c r="A12" s="9" t="s">
        <v>233</v>
      </c>
      <c r="B12" s="9" t="s">
        <v>234</v>
      </c>
      <c r="C12" s="9">
        <v>540.48</v>
      </c>
      <c r="D12" s="9" t="s">
        <v>215</v>
      </c>
    </row>
    <row r="13" spans="1:4">
      <c r="A13" s="9" t="s">
        <v>235</v>
      </c>
      <c r="B13" s="9" t="s">
        <v>236</v>
      </c>
      <c r="C13" s="9">
        <v>605.87199999999996</v>
      </c>
      <c r="D13" s="9" t="s">
        <v>215</v>
      </c>
    </row>
    <row r="14" spans="1:4">
      <c r="A14" s="9" t="s">
        <v>237</v>
      </c>
      <c r="B14" s="9" t="s">
        <v>238</v>
      </c>
      <c r="C14" s="9">
        <v>886.58</v>
      </c>
      <c r="D14" s="9" t="s">
        <v>215</v>
      </c>
    </row>
    <row r="15" spans="1:4">
      <c r="A15" s="9" t="s">
        <v>239</v>
      </c>
      <c r="B15" s="9" t="s">
        <v>240</v>
      </c>
      <c r="C15" s="9">
        <v>1209.3109999999999</v>
      </c>
      <c r="D15" s="9" t="s">
        <v>215</v>
      </c>
    </row>
    <row r="16" spans="1:4">
      <c r="A16" s="9" t="s">
        <v>241</v>
      </c>
      <c r="B16" s="9" t="s">
        <v>242</v>
      </c>
      <c r="C16" s="9">
        <v>275.38900000000001</v>
      </c>
      <c r="D16" s="9" t="s">
        <v>215</v>
      </c>
    </row>
    <row r="17" spans="1:4">
      <c r="A17" s="9" t="s">
        <v>243</v>
      </c>
      <c r="B17" s="9" t="s">
        <v>244</v>
      </c>
      <c r="C17" s="9">
        <v>1599.922</v>
      </c>
      <c r="D17" s="9" t="s">
        <v>215</v>
      </c>
    </row>
    <row r="18" spans="1:4">
      <c r="A18" s="9" t="s">
        <v>245</v>
      </c>
      <c r="B18" s="9" t="s">
        <v>246</v>
      </c>
      <c r="C18" s="9">
        <v>660.31100000000004</v>
      </c>
      <c r="D18" s="9" t="s">
        <v>215</v>
      </c>
    </row>
    <row r="19" spans="1:4">
      <c r="A19" s="9" t="s">
        <v>247</v>
      </c>
      <c r="B19" s="9" t="s">
        <v>248</v>
      </c>
      <c r="C19" s="9">
        <v>1224.1869999999999</v>
      </c>
      <c r="D19" s="9" t="s">
        <v>215</v>
      </c>
    </row>
    <row r="20" spans="1:4">
      <c r="A20" s="9" t="s">
        <v>249</v>
      </c>
      <c r="B20" s="9" t="s">
        <v>250</v>
      </c>
      <c r="C20" s="9">
        <v>1005.904</v>
      </c>
      <c r="D20" s="9" t="s">
        <v>215</v>
      </c>
    </row>
    <row r="21" spans="1:4">
      <c r="A21" s="9" t="s">
        <v>251</v>
      </c>
      <c r="B21" s="9" t="s">
        <v>252</v>
      </c>
      <c r="C21" s="9">
        <v>1131.7329999999999</v>
      </c>
      <c r="D21" s="9" t="s">
        <v>215</v>
      </c>
    </row>
    <row r="22" spans="1:4">
      <c r="A22" s="9" t="s">
        <v>253</v>
      </c>
      <c r="B22" s="9" t="s">
        <v>254</v>
      </c>
      <c r="C22" s="9">
        <v>959.38099999999997</v>
      </c>
      <c r="D22" s="9" t="s">
        <v>215</v>
      </c>
    </row>
    <row r="23" spans="1:4">
      <c r="A23" s="9" t="s">
        <v>255</v>
      </c>
      <c r="B23" s="9" t="s">
        <v>256</v>
      </c>
      <c r="C23" s="9">
        <v>975.25300000000004</v>
      </c>
      <c r="D23" s="9" t="s">
        <v>215</v>
      </c>
    </row>
    <row r="24" spans="1:4">
      <c r="A24" s="9" t="s">
        <v>257</v>
      </c>
      <c r="B24" s="9" t="s">
        <v>258</v>
      </c>
      <c r="C24" s="9">
        <v>803.65800000000002</v>
      </c>
      <c r="D24" s="9" t="s">
        <v>215</v>
      </c>
    </row>
    <row r="25" spans="1:4">
      <c r="A25" s="9" t="s">
        <v>259</v>
      </c>
      <c r="B25" s="9" t="s">
        <v>260</v>
      </c>
      <c r="C25" s="9">
        <v>1380.154</v>
      </c>
      <c r="D25" s="9" t="s">
        <v>215</v>
      </c>
    </row>
    <row r="26" spans="1:4">
      <c r="A26" s="9" t="s">
        <v>261</v>
      </c>
      <c r="B26" s="9" t="s">
        <v>262</v>
      </c>
      <c r="C26" s="9">
        <v>897.65899999999999</v>
      </c>
      <c r="D26" s="9" t="s">
        <v>215</v>
      </c>
    </row>
    <row r="27" spans="1:4">
      <c r="A27" s="9" t="s">
        <v>263</v>
      </c>
      <c r="B27" s="9" t="s">
        <v>264</v>
      </c>
      <c r="C27" s="9">
        <v>938.625</v>
      </c>
      <c r="D27" s="9" t="s">
        <v>215</v>
      </c>
    </row>
    <row r="28" spans="1:4">
      <c r="A28" s="9" t="s">
        <v>265</v>
      </c>
      <c r="B28" s="9" t="s">
        <v>266</v>
      </c>
      <c r="C28" s="9">
        <v>625.87400000000002</v>
      </c>
      <c r="D28" s="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2FC1-45A1-4D83-97C6-F2B470375207}">
  <dimension ref="A1:L500"/>
  <sheetViews>
    <sheetView workbookViewId="0">
      <selection activeCell="A3" sqref="A3"/>
    </sheetView>
  </sheetViews>
  <sheetFormatPr defaultRowHeight="15"/>
  <cols>
    <col min="1" max="1" width="9" bestFit="1" customWidth="1"/>
    <col min="2" max="2" width="11.7109375" bestFit="1" customWidth="1"/>
    <col min="3" max="3" width="15.85546875" bestFit="1" customWidth="1"/>
    <col min="4" max="4" width="13.5703125" bestFit="1" customWidth="1"/>
    <col min="5" max="5" width="11.85546875" style="23" bestFit="1" customWidth="1"/>
    <col min="6" max="6" width="12.7109375" style="23" bestFit="1" customWidth="1"/>
    <col min="7" max="7" width="5.42578125" bestFit="1" customWidth="1"/>
    <col min="8" max="8" width="14.42578125" bestFit="1" customWidth="1"/>
    <col min="9" max="9" width="22.28515625" bestFit="1" customWidth="1"/>
    <col min="10" max="10" width="11.28515625" bestFit="1" customWidth="1"/>
  </cols>
  <sheetData>
    <row r="1" spans="1:12">
      <c r="A1" s="1" t="s">
        <v>31</v>
      </c>
      <c r="B1" s="1" t="s">
        <v>32</v>
      </c>
      <c r="C1" s="1" t="s">
        <v>144</v>
      </c>
      <c r="D1" s="1" t="s">
        <v>267</v>
      </c>
      <c r="E1" s="2" t="s">
        <v>41</v>
      </c>
      <c r="F1" s="2" t="s">
        <v>42</v>
      </c>
      <c r="I1" s="2" t="s">
        <v>43</v>
      </c>
    </row>
    <row r="2" spans="1:12">
      <c r="A2" s="3">
        <v>1</v>
      </c>
      <c r="B2" s="3">
        <v>2023</v>
      </c>
      <c r="C2" s="4" t="s">
        <v>183</v>
      </c>
      <c r="D2" s="3">
        <v>0</v>
      </c>
      <c r="E2" s="6">
        <f>VLOOKUP(C2,'Refrigerant Factors'!$A$2:$B$59,2,FALSE)*D2</f>
        <v>0</v>
      </c>
      <c r="F2" s="6">
        <f>E2/1000</f>
        <v>0</v>
      </c>
      <c r="I2" s="3" t="s">
        <v>46</v>
      </c>
    </row>
    <row r="3" spans="1:12">
      <c r="A3" s="3"/>
      <c r="B3" s="3"/>
      <c r="C3" s="4"/>
      <c r="D3" s="3"/>
      <c r="E3" s="6" t="e">
        <f>VLOOKUP(C3,'Refrigerant Factors'!$A$2:$B$59,2,FALSE)*D3</f>
        <v>#N/A</v>
      </c>
      <c r="F3" s="6" t="e">
        <f t="shared" ref="F3:F66" si="0">E3/1000</f>
        <v>#N/A</v>
      </c>
      <c r="I3" s="4" t="s">
        <v>47</v>
      </c>
    </row>
    <row r="4" spans="1:12">
      <c r="A4" s="3"/>
      <c r="B4" s="3"/>
      <c r="C4" s="4"/>
      <c r="D4" s="3"/>
      <c r="E4" s="6" t="e">
        <f>VLOOKUP(C4,'Refrigerant Factors'!$A$2:$B$59,2,FALSE)*D4</f>
        <v>#N/A</v>
      </c>
      <c r="F4" s="6" t="e">
        <f t="shared" si="0"/>
        <v>#N/A</v>
      </c>
      <c r="I4" s="6" t="s">
        <v>48</v>
      </c>
    </row>
    <row r="5" spans="1:12">
      <c r="A5" s="3"/>
      <c r="B5" s="3"/>
      <c r="C5" s="4"/>
      <c r="D5" s="3"/>
      <c r="E5" s="6" t="e">
        <f>VLOOKUP(C5,'Refrigerant Factors'!$A$2:$B$59,2,FALSE)*D5</f>
        <v>#N/A</v>
      </c>
      <c r="F5" s="6" t="e">
        <f t="shared" si="0"/>
        <v>#N/A</v>
      </c>
      <c r="K5" t="s">
        <v>268</v>
      </c>
      <c r="L5" t="s">
        <v>269</v>
      </c>
    </row>
    <row r="6" spans="1:12">
      <c r="A6" s="3"/>
      <c r="B6" s="3"/>
      <c r="C6" s="4"/>
      <c r="D6" s="3"/>
      <c r="E6" s="6" t="e">
        <f>VLOOKUP(C6,'Refrigerant Factors'!$A$2:$B$59,2,FALSE)*D6</f>
        <v>#N/A</v>
      </c>
      <c r="F6" s="6" t="e">
        <f t="shared" si="0"/>
        <v>#N/A</v>
      </c>
      <c r="K6" s="3"/>
      <c r="L6" s="6">
        <f>K6/2.205</f>
        <v>0</v>
      </c>
    </row>
    <row r="7" spans="1:12">
      <c r="A7" s="3"/>
      <c r="B7" s="3"/>
      <c r="C7" s="4"/>
      <c r="D7" s="3"/>
      <c r="E7" s="6" t="e">
        <f>VLOOKUP(C7,'Refrigerant Factors'!$A$2:$B$59,2,FALSE)*D7</f>
        <v>#N/A</v>
      </c>
      <c r="F7" s="6" t="e">
        <f t="shared" si="0"/>
        <v>#N/A</v>
      </c>
    </row>
    <row r="8" spans="1:12">
      <c r="A8" s="3"/>
      <c r="B8" s="3"/>
      <c r="C8" s="4"/>
      <c r="D8" s="3"/>
      <c r="E8" s="6" t="e">
        <f>VLOOKUP(C8,'Refrigerant Factors'!$A$2:$B$59,2,FALSE)*D8</f>
        <v>#N/A</v>
      </c>
      <c r="F8" s="6" t="e">
        <f t="shared" si="0"/>
        <v>#N/A</v>
      </c>
    </row>
    <row r="9" spans="1:12">
      <c r="A9" s="3"/>
      <c r="B9" s="3"/>
      <c r="C9" s="4"/>
      <c r="D9" s="3"/>
      <c r="E9" s="6" t="e">
        <f>VLOOKUP(C9,'Refrigerant Factors'!$A$2:$B$59,2,FALSE)*D9</f>
        <v>#N/A</v>
      </c>
      <c r="F9" s="6" t="e">
        <f t="shared" si="0"/>
        <v>#N/A</v>
      </c>
    </row>
    <row r="10" spans="1:12">
      <c r="A10" s="3"/>
      <c r="B10" s="3"/>
      <c r="C10" s="4"/>
      <c r="D10" s="3"/>
      <c r="E10" s="6" t="e">
        <f>VLOOKUP(C10,'Refrigerant Factors'!$A$2:$B$59,2,FALSE)*D10</f>
        <v>#N/A</v>
      </c>
      <c r="F10" s="6" t="e">
        <f t="shared" si="0"/>
        <v>#N/A</v>
      </c>
    </row>
    <row r="11" spans="1:12">
      <c r="A11" s="3"/>
      <c r="B11" s="3"/>
      <c r="C11" s="4"/>
      <c r="D11" s="3"/>
      <c r="E11" s="6" t="e">
        <f>VLOOKUP(C11,'Refrigerant Factors'!$A$2:$B$59,2,FALSE)*D11</f>
        <v>#N/A</v>
      </c>
      <c r="F11" s="6" t="e">
        <f t="shared" si="0"/>
        <v>#N/A</v>
      </c>
    </row>
    <row r="12" spans="1:12">
      <c r="A12" s="3"/>
      <c r="B12" s="3"/>
      <c r="C12" s="4"/>
      <c r="D12" s="3"/>
      <c r="E12" s="6" t="e">
        <f>VLOOKUP(C12,'Refrigerant Factors'!$A$2:$B$59,2,FALSE)*D12</f>
        <v>#N/A</v>
      </c>
      <c r="F12" s="6" t="e">
        <f t="shared" si="0"/>
        <v>#N/A</v>
      </c>
    </row>
    <row r="13" spans="1:12">
      <c r="A13" s="3"/>
      <c r="B13" s="3"/>
      <c r="C13" s="4"/>
      <c r="D13" s="3"/>
      <c r="E13" s="6" t="e">
        <f>VLOOKUP(C13,'Refrigerant Factors'!$A$2:$B$59,2,FALSE)*D13</f>
        <v>#N/A</v>
      </c>
      <c r="F13" s="6" t="e">
        <f t="shared" si="0"/>
        <v>#N/A</v>
      </c>
    </row>
    <row r="14" spans="1:12">
      <c r="A14" s="3"/>
      <c r="B14" s="3"/>
      <c r="C14" s="4"/>
      <c r="D14" s="3"/>
      <c r="E14" s="6" t="e">
        <f>VLOOKUP(C14,'Refrigerant Factors'!$A$2:$B$59,2,FALSE)*D14</f>
        <v>#N/A</v>
      </c>
      <c r="F14" s="6" t="e">
        <f t="shared" si="0"/>
        <v>#N/A</v>
      </c>
    </row>
    <row r="15" spans="1:12">
      <c r="A15" s="3"/>
      <c r="B15" s="3"/>
      <c r="C15" s="4"/>
      <c r="D15" s="3"/>
      <c r="E15" s="6" t="e">
        <f>VLOOKUP(C15,'Refrigerant Factors'!$A$2:$B$59,2,FALSE)*D15</f>
        <v>#N/A</v>
      </c>
      <c r="F15" s="6" t="e">
        <f t="shared" si="0"/>
        <v>#N/A</v>
      </c>
    </row>
    <row r="16" spans="1:12">
      <c r="A16" s="3"/>
      <c r="B16" s="3"/>
      <c r="C16" s="4"/>
      <c r="D16" s="3"/>
      <c r="E16" s="6" t="e">
        <f>VLOOKUP(C16,'Refrigerant Factors'!$A$2:$B$59,2,FALSE)*D16</f>
        <v>#N/A</v>
      </c>
      <c r="F16" s="6" t="e">
        <f t="shared" si="0"/>
        <v>#N/A</v>
      </c>
    </row>
    <row r="17" spans="1:6">
      <c r="A17" s="3"/>
      <c r="B17" s="3"/>
      <c r="C17" s="4"/>
      <c r="D17" s="3"/>
      <c r="E17" s="6" t="e">
        <f>VLOOKUP(C17,'Refrigerant Factors'!$A$2:$B$59,2,FALSE)*D17</f>
        <v>#N/A</v>
      </c>
      <c r="F17" s="6" t="e">
        <f t="shared" si="0"/>
        <v>#N/A</v>
      </c>
    </row>
    <row r="18" spans="1:6">
      <c r="A18" s="3"/>
      <c r="B18" s="3"/>
      <c r="C18" s="4"/>
      <c r="D18" s="3"/>
      <c r="E18" s="6" t="e">
        <f>VLOOKUP(C18,'Refrigerant Factors'!$A$2:$B$59,2,FALSE)*D18</f>
        <v>#N/A</v>
      </c>
      <c r="F18" s="6" t="e">
        <f t="shared" si="0"/>
        <v>#N/A</v>
      </c>
    </row>
    <row r="19" spans="1:6">
      <c r="A19" s="3"/>
      <c r="B19" s="3"/>
      <c r="C19" s="4"/>
      <c r="D19" s="3"/>
      <c r="E19" s="6" t="e">
        <f>VLOOKUP(C19,'Refrigerant Factors'!$A$2:$B$59,2,FALSE)*D19</f>
        <v>#N/A</v>
      </c>
      <c r="F19" s="6" t="e">
        <f t="shared" si="0"/>
        <v>#N/A</v>
      </c>
    </row>
    <row r="20" spans="1:6">
      <c r="A20" s="3"/>
      <c r="B20" s="3"/>
      <c r="C20" s="4"/>
      <c r="D20" s="3"/>
      <c r="E20" s="6" t="e">
        <f>VLOOKUP(C20,'Refrigerant Factors'!$A$2:$B$59,2,FALSE)*D20</f>
        <v>#N/A</v>
      </c>
      <c r="F20" s="6" t="e">
        <f t="shared" si="0"/>
        <v>#N/A</v>
      </c>
    </row>
    <row r="21" spans="1:6">
      <c r="A21" s="3"/>
      <c r="B21" s="3"/>
      <c r="C21" s="4"/>
      <c r="D21" s="3"/>
      <c r="E21" s="6" t="e">
        <f>VLOOKUP(C21,'Refrigerant Factors'!$A$2:$B$59,2,FALSE)*D21</f>
        <v>#N/A</v>
      </c>
      <c r="F21" s="6" t="e">
        <f t="shared" si="0"/>
        <v>#N/A</v>
      </c>
    </row>
    <row r="22" spans="1:6">
      <c r="A22" s="3"/>
      <c r="B22" s="3"/>
      <c r="C22" s="4"/>
      <c r="D22" s="3"/>
      <c r="E22" s="6" t="e">
        <f>VLOOKUP(C22,'Refrigerant Factors'!$A$2:$B$59,2,FALSE)*D22</f>
        <v>#N/A</v>
      </c>
      <c r="F22" s="6" t="e">
        <f t="shared" si="0"/>
        <v>#N/A</v>
      </c>
    </row>
    <row r="23" spans="1:6">
      <c r="A23" s="3"/>
      <c r="B23" s="3"/>
      <c r="C23" s="4"/>
      <c r="D23" s="3"/>
      <c r="E23" s="6" t="e">
        <f>VLOOKUP(C23,'Refrigerant Factors'!$A$2:$B$59,2,FALSE)*D23</f>
        <v>#N/A</v>
      </c>
      <c r="F23" s="6" t="e">
        <f t="shared" si="0"/>
        <v>#N/A</v>
      </c>
    </row>
    <row r="24" spans="1:6">
      <c r="A24" s="3"/>
      <c r="B24" s="3"/>
      <c r="C24" s="4"/>
      <c r="D24" s="3"/>
      <c r="E24" s="6" t="e">
        <f>VLOOKUP(C24,'Refrigerant Factors'!$A$2:$B$59,2,FALSE)*D24</f>
        <v>#N/A</v>
      </c>
      <c r="F24" s="6" t="e">
        <f t="shared" si="0"/>
        <v>#N/A</v>
      </c>
    </row>
    <row r="25" spans="1:6">
      <c r="A25" s="3"/>
      <c r="B25" s="3"/>
      <c r="C25" s="4"/>
      <c r="D25" s="3"/>
      <c r="E25" s="6" t="e">
        <f>VLOOKUP(C25,'Refrigerant Factors'!$A$2:$B$59,2,FALSE)*D25</f>
        <v>#N/A</v>
      </c>
      <c r="F25" s="6" t="e">
        <f t="shared" si="0"/>
        <v>#N/A</v>
      </c>
    </row>
    <row r="26" spans="1:6">
      <c r="A26" s="3"/>
      <c r="B26" s="3"/>
      <c r="C26" s="4"/>
      <c r="D26" s="3"/>
      <c r="E26" s="6" t="e">
        <f>VLOOKUP(C26,'Refrigerant Factors'!$A$2:$B$59,2,FALSE)*D26</f>
        <v>#N/A</v>
      </c>
      <c r="F26" s="6" t="e">
        <f t="shared" si="0"/>
        <v>#N/A</v>
      </c>
    </row>
    <row r="27" spans="1:6">
      <c r="A27" s="3"/>
      <c r="B27" s="3"/>
      <c r="C27" s="4"/>
      <c r="D27" s="3"/>
      <c r="E27" s="6" t="e">
        <f>VLOOKUP(C27,'Refrigerant Factors'!$A$2:$B$59,2,FALSE)*D27</f>
        <v>#N/A</v>
      </c>
      <c r="F27" s="6" t="e">
        <f t="shared" si="0"/>
        <v>#N/A</v>
      </c>
    </row>
    <row r="28" spans="1:6">
      <c r="A28" s="3"/>
      <c r="B28" s="3"/>
      <c r="C28" s="4"/>
      <c r="D28" s="3"/>
      <c r="E28" s="6" t="e">
        <f>VLOOKUP(C28,'Refrigerant Factors'!$A$2:$B$59,2,FALSE)*D28</f>
        <v>#N/A</v>
      </c>
      <c r="F28" s="6" t="e">
        <f t="shared" si="0"/>
        <v>#N/A</v>
      </c>
    </row>
    <row r="29" spans="1:6">
      <c r="A29" s="3"/>
      <c r="B29" s="3"/>
      <c r="C29" s="4"/>
      <c r="D29" s="3"/>
      <c r="E29" s="6" t="e">
        <f>VLOOKUP(C29,'Refrigerant Factors'!$A$2:$B$59,2,FALSE)*D29</f>
        <v>#N/A</v>
      </c>
      <c r="F29" s="6" t="e">
        <f t="shared" si="0"/>
        <v>#N/A</v>
      </c>
    </row>
    <row r="30" spans="1:6">
      <c r="A30" s="3"/>
      <c r="B30" s="3"/>
      <c r="C30" s="4"/>
      <c r="D30" s="3"/>
      <c r="E30" s="6" t="e">
        <f>VLOOKUP(C30,'Refrigerant Factors'!$A$2:$B$59,2,FALSE)*D30</f>
        <v>#N/A</v>
      </c>
      <c r="F30" s="6" t="e">
        <f t="shared" si="0"/>
        <v>#N/A</v>
      </c>
    </row>
    <row r="31" spans="1:6">
      <c r="A31" s="3"/>
      <c r="B31" s="3"/>
      <c r="C31" s="4"/>
      <c r="D31" s="3"/>
      <c r="E31" s="6" t="e">
        <f>VLOOKUP(C31,'Refrigerant Factors'!$A$2:$B$59,2,FALSE)*D31</f>
        <v>#N/A</v>
      </c>
      <c r="F31" s="6" t="e">
        <f t="shared" si="0"/>
        <v>#N/A</v>
      </c>
    </row>
    <row r="32" spans="1:6">
      <c r="A32" s="3"/>
      <c r="B32" s="3"/>
      <c r="C32" s="4"/>
      <c r="D32" s="3"/>
      <c r="E32" s="6" t="e">
        <f>VLOOKUP(C32,'Refrigerant Factors'!$A$2:$B$59,2,FALSE)*D32</f>
        <v>#N/A</v>
      </c>
      <c r="F32" s="6" t="e">
        <f t="shared" si="0"/>
        <v>#N/A</v>
      </c>
    </row>
    <row r="33" spans="1:6">
      <c r="A33" s="3"/>
      <c r="B33" s="3"/>
      <c r="C33" s="4"/>
      <c r="D33" s="3"/>
      <c r="E33" s="6" t="e">
        <f>VLOOKUP(C33,'Refrigerant Factors'!$A$2:$B$59,2,FALSE)*D33</f>
        <v>#N/A</v>
      </c>
      <c r="F33" s="6" t="e">
        <f t="shared" si="0"/>
        <v>#N/A</v>
      </c>
    </row>
    <row r="34" spans="1:6">
      <c r="A34" s="3"/>
      <c r="B34" s="3"/>
      <c r="C34" s="4"/>
      <c r="D34" s="3"/>
      <c r="E34" s="6" t="e">
        <f>VLOOKUP(C34,'Refrigerant Factors'!$A$2:$B$59,2,FALSE)*D34</f>
        <v>#N/A</v>
      </c>
      <c r="F34" s="6" t="e">
        <f t="shared" si="0"/>
        <v>#N/A</v>
      </c>
    </row>
    <row r="35" spans="1:6">
      <c r="A35" s="3"/>
      <c r="B35" s="3"/>
      <c r="C35" s="4"/>
      <c r="D35" s="3"/>
      <c r="E35" s="6" t="e">
        <f>VLOOKUP(C35,'Refrigerant Factors'!$A$2:$B$59,2,FALSE)*D35</f>
        <v>#N/A</v>
      </c>
      <c r="F35" s="6" t="e">
        <f t="shared" si="0"/>
        <v>#N/A</v>
      </c>
    </row>
    <row r="36" spans="1:6">
      <c r="A36" s="3"/>
      <c r="B36" s="3"/>
      <c r="C36" s="4"/>
      <c r="D36" s="3"/>
      <c r="E36" s="6" t="e">
        <f>VLOOKUP(C36,'Refrigerant Factors'!$A$2:$B$59,2,FALSE)*D36</f>
        <v>#N/A</v>
      </c>
      <c r="F36" s="6" t="e">
        <f t="shared" si="0"/>
        <v>#N/A</v>
      </c>
    </row>
    <row r="37" spans="1:6">
      <c r="A37" s="3"/>
      <c r="B37" s="3"/>
      <c r="C37" s="4"/>
      <c r="D37" s="3"/>
      <c r="E37" s="6" t="e">
        <f>VLOOKUP(C37,'Refrigerant Factors'!$A$2:$B$59,2,FALSE)*D37</f>
        <v>#N/A</v>
      </c>
      <c r="F37" s="6" t="e">
        <f t="shared" si="0"/>
        <v>#N/A</v>
      </c>
    </row>
    <row r="38" spans="1:6">
      <c r="A38" s="3"/>
      <c r="B38" s="3"/>
      <c r="C38" s="4"/>
      <c r="D38" s="3"/>
      <c r="E38" s="6" t="e">
        <f>VLOOKUP(C38,'Refrigerant Factors'!$A$2:$B$59,2,FALSE)*D38</f>
        <v>#N/A</v>
      </c>
      <c r="F38" s="6" t="e">
        <f t="shared" si="0"/>
        <v>#N/A</v>
      </c>
    </row>
    <row r="39" spans="1:6">
      <c r="A39" s="3"/>
      <c r="B39" s="3"/>
      <c r="C39" s="4"/>
      <c r="D39" s="3"/>
      <c r="E39" s="6" t="e">
        <f>VLOOKUP(C39,'Refrigerant Factors'!$A$2:$B$59,2,FALSE)*D39</f>
        <v>#N/A</v>
      </c>
      <c r="F39" s="6" t="e">
        <f t="shared" si="0"/>
        <v>#N/A</v>
      </c>
    </row>
    <row r="40" spans="1:6">
      <c r="A40" s="3"/>
      <c r="B40" s="3"/>
      <c r="C40" s="4"/>
      <c r="D40" s="3"/>
      <c r="E40" s="6" t="e">
        <f>VLOOKUP(C40,'Refrigerant Factors'!$A$2:$B$59,2,FALSE)*D40</f>
        <v>#N/A</v>
      </c>
      <c r="F40" s="6" t="e">
        <f t="shared" si="0"/>
        <v>#N/A</v>
      </c>
    </row>
    <row r="41" spans="1:6">
      <c r="A41" s="3"/>
      <c r="B41" s="3"/>
      <c r="C41" s="4"/>
      <c r="D41" s="3"/>
      <c r="E41" s="6" t="e">
        <f>VLOOKUP(C41,'Refrigerant Factors'!$A$2:$B$59,2,FALSE)*D41</f>
        <v>#N/A</v>
      </c>
      <c r="F41" s="6" t="e">
        <f t="shared" si="0"/>
        <v>#N/A</v>
      </c>
    </row>
    <row r="42" spans="1:6">
      <c r="A42" s="3"/>
      <c r="B42" s="3"/>
      <c r="C42" s="4"/>
      <c r="D42" s="3"/>
      <c r="E42" s="6" t="e">
        <f>VLOOKUP(C42,'Refrigerant Factors'!$A$2:$B$59,2,FALSE)*D42</f>
        <v>#N/A</v>
      </c>
      <c r="F42" s="6" t="e">
        <f t="shared" si="0"/>
        <v>#N/A</v>
      </c>
    </row>
    <row r="43" spans="1:6">
      <c r="A43" s="3"/>
      <c r="B43" s="3"/>
      <c r="C43" s="4"/>
      <c r="D43" s="3"/>
      <c r="E43" s="6" t="e">
        <f>VLOOKUP(C43,'Refrigerant Factors'!$A$2:$B$59,2,FALSE)*D43</f>
        <v>#N/A</v>
      </c>
      <c r="F43" s="6" t="e">
        <f t="shared" si="0"/>
        <v>#N/A</v>
      </c>
    </row>
    <row r="44" spans="1:6">
      <c r="A44" s="3"/>
      <c r="B44" s="3"/>
      <c r="C44" s="4"/>
      <c r="D44" s="3"/>
      <c r="E44" s="6" t="e">
        <f>VLOOKUP(C44,'Refrigerant Factors'!$A$2:$B$59,2,FALSE)*D44</f>
        <v>#N/A</v>
      </c>
      <c r="F44" s="6" t="e">
        <f t="shared" si="0"/>
        <v>#N/A</v>
      </c>
    </row>
    <row r="45" spans="1:6">
      <c r="A45" s="3"/>
      <c r="B45" s="3"/>
      <c r="C45" s="4"/>
      <c r="D45" s="3"/>
      <c r="E45" s="6" t="e">
        <f>VLOOKUP(C45,'Refrigerant Factors'!$A$2:$B$59,2,FALSE)*D45</f>
        <v>#N/A</v>
      </c>
      <c r="F45" s="6" t="e">
        <f t="shared" si="0"/>
        <v>#N/A</v>
      </c>
    </row>
    <row r="46" spans="1:6">
      <c r="A46" s="3"/>
      <c r="B46" s="3"/>
      <c r="C46" s="4"/>
      <c r="D46" s="3"/>
      <c r="E46" s="6" t="e">
        <f>VLOOKUP(C46,'Refrigerant Factors'!$A$2:$B$59,2,FALSE)*D46</f>
        <v>#N/A</v>
      </c>
      <c r="F46" s="6" t="e">
        <f t="shared" si="0"/>
        <v>#N/A</v>
      </c>
    </row>
    <row r="47" spans="1:6">
      <c r="A47" s="3"/>
      <c r="B47" s="3"/>
      <c r="C47" s="4"/>
      <c r="D47" s="3"/>
      <c r="E47" s="6" t="e">
        <f>VLOOKUP(C47,'Refrigerant Factors'!$A$2:$B$59,2,FALSE)*D47</f>
        <v>#N/A</v>
      </c>
      <c r="F47" s="6" t="e">
        <f t="shared" si="0"/>
        <v>#N/A</v>
      </c>
    </row>
    <row r="48" spans="1:6">
      <c r="A48" s="3"/>
      <c r="B48" s="3"/>
      <c r="C48" s="4"/>
      <c r="D48" s="3"/>
      <c r="E48" s="6" t="e">
        <f>VLOOKUP(C48,'Refrigerant Factors'!$A$2:$B$59,2,FALSE)*D48</f>
        <v>#N/A</v>
      </c>
      <c r="F48" s="6" t="e">
        <f t="shared" si="0"/>
        <v>#N/A</v>
      </c>
    </row>
    <row r="49" spans="1:6">
      <c r="A49" s="3"/>
      <c r="B49" s="3"/>
      <c r="C49" s="4"/>
      <c r="D49" s="3"/>
      <c r="E49" s="6" t="e">
        <f>VLOOKUP(C49,'Refrigerant Factors'!$A$2:$B$59,2,FALSE)*D49</f>
        <v>#N/A</v>
      </c>
      <c r="F49" s="6" t="e">
        <f t="shared" si="0"/>
        <v>#N/A</v>
      </c>
    </row>
    <row r="50" spans="1:6">
      <c r="A50" s="3"/>
      <c r="B50" s="3"/>
      <c r="C50" s="4"/>
      <c r="D50" s="3"/>
      <c r="E50" s="6" t="e">
        <f>VLOOKUP(C50,'Refrigerant Factors'!$A$2:$B$59,2,FALSE)*D50</f>
        <v>#N/A</v>
      </c>
      <c r="F50" s="6" t="e">
        <f t="shared" si="0"/>
        <v>#N/A</v>
      </c>
    </row>
    <row r="51" spans="1:6">
      <c r="A51" s="3"/>
      <c r="B51" s="3"/>
      <c r="C51" s="4"/>
      <c r="D51" s="3"/>
      <c r="E51" s="6" t="e">
        <f>VLOOKUP(C51,'Refrigerant Factors'!$A$2:$B$59,2,FALSE)*D51</f>
        <v>#N/A</v>
      </c>
      <c r="F51" s="6" t="e">
        <f t="shared" si="0"/>
        <v>#N/A</v>
      </c>
    </row>
    <row r="52" spans="1:6">
      <c r="A52" s="3"/>
      <c r="B52" s="3"/>
      <c r="C52" s="4"/>
      <c r="D52" s="3"/>
      <c r="E52" s="6" t="e">
        <f>VLOOKUP(C52,'Refrigerant Factors'!$A$2:$B$59,2,FALSE)*D52</f>
        <v>#N/A</v>
      </c>
      <c r="F52" s="6" t="e">
        <f t="shared" si="0"/>
        <v>#N/A</v>
      </c>
    </row>
    <row r="53" spans="1:6">
      <c r="A53" s="3"/>
      <c r="B53" s="3"/>
      <c r="C53" s="4"/>
      <c r="D53" s="3"/>
      <c r="E53" s="6" t="e">
        <f>VLOOKUP(C53,'Refrigerant Factors'!$A$2:$B$59,2,FALSE)*D53</f>
        <v>#N/A</v>
      </c>
      <c r="F53" s="6" t="e">
        <f t="shared" si="0"/>
        <v>#N/A</v>
      </c>
    </row>
    <row r="54" spans="1:6">
      <c r="A54" s="3"/>
      <c r="B54" s="3"/>
      <c r="C54" s="4"/>
      <c r="D54" s="3"/>
      <c r="E54" s="6" t="e">
        <f>VLOOKUP(C54,'Refrigerant Factors'!$A$2:$B$59,2,FALSE)*D54</f>
        <v>#N/A</v>
      </c>
      <c r="F54" s="6" t="e">
        <f t="shared" si="0"/>
        <v>#N/A</v>
      </c>
    </row>
    <row r="55" spans="1:6">
      <c r="A55" s="3"/>
      <c r="B55" s="3"/>
      <c r="C55" s="4"/>
      <c r="D55" s="3"/>
      <c r="E55" s="6" t="e">
        <f>VLOOKUP(C55,'Refrigerant Factors'!$A$2:$B$59,2,FALSE)*D55</f>
        <v>#N/A</v>
      </c>
      <c r="F55" s="6" t="e">
        <f t="shared" si="0"/>
        <v>#N/A</v>
      </c>
    </row>
    <row r="56" spans="1:6">
      <c r="A56" s="3"/>
      <c r="B56" s="3"/>
      <c r="C56" s="4"/>
      <c r="D56" s="3"/>
      <c r="E56" s="6" t="e">
        <f>VLOOKUP(C56,'Refrigerant Factors'!$A$2:$B$59,2,FALSE)*D56</f>
        <v>#N/A</v>
      </c>
      <c r="F56" s="6" t="e">
        <f t="shared" si="0"/>
        <v>#N/A</v>
      </c>
    </row>
    <row r="57" spans="1:6">
      <c r="A57" s="3"/>
      <c r="B57" s="3"/>
      <c r="C57" s="4"/>
      <c r="D57" s="3"/>
      <c r="E57" s="6" t="e">
        <f>VLOOKUP(C57,'Refrigerant Factors'!$A$2:$B$59,2,FALSE)*D57</f>
        <v>#N/A</v>
      </c>
      <c r="F57" s="6" t="e">
        <f t="shared" si="0"/>
        <v>#N/A</v>
      </c>
    </row>
    <row r="58" spans="1:6">
      <c r="A58" s="3"/>
      <c r="B58" s="3"/>
      <c r="C58" s="4"/>
      <c r="D58" s="3"/>
      <c r="E58" s="6" t="e">
        <f>VLOOKUP(C58,'Refrigerant Factors'!$A$2:$B$59,2,FALSE)*D58</f>
        <v>#N/A</v>
      </c>
      <c r="F58" s="6" t="e">
        <f t="shared" si="0"/>
        <v>#N/A</v>
      </c>
    </row>
    <row r="59" spans="1:6">
      <c r="A59" s="3"/>
      <c r="B59" s="3"/>
      <c r="C59" s="4"/>
      <c r="D59" s="3"/>
      <c r="E59" s="6" t="e">
        <f>VLOOKUP(C59,'Refrigerant Factors'!$A$2:$B$59,2,FALSE)*D59</f>
        <v>#N/A</v>
      </c>
      <c r="F59" s="6" t="e">
        <f t="shared" si="0"/>
        <v>#N/A</v>
      </c>
    </row>
    <row r="60" spans="1:6">
      <c r="A60" s="3"/>
      <c r="B60" s="3"/>
      <c r="C60" s="4"/>
      <c r="D60" s="3"/>
      <c r="E60" s="6" t="e">
        <f>VLOOKUP(C60,'Refrigerant Factors'!$A$2:$B$59,2,FALSE)*D60</f>
        <v>#N/A</v>
      </c>
      <c r="F60" s="6" t="e">
        <f t="shared" si="0"/>
        <v>#N/A</v>
      </c>
    </row>
    <row r="61" spans="1:6">
      <c r="A61" s="3"/>
      <c r="B61" s="3"/>
      <c r="C61" s="4"/>
      <c r="D61" s="3"/>
      <c r="E61" s="6" t="e">
        <f>VLOOKUP(C61,'Refrigerant Factors'!$A$2:$B$59,2,FALSE)*D61</f>
        <v>#N/A</v>
      </c>
      <c r="F61" s="6" t="e">
        <f t="shared" si="0"/>
        <v>#N/A</v>
      </c>
    </row>
    <row r="62" spans="1:6">
      <c r="A62" s="3"/>
      <c r="B62" s="3"/>
      <c r="C62" s="4"/>
      <c r="D62" s="3"/>
      <c r="E62" s="6" t="e">
        <f>VLOOKUP(C62,'Refrigerant Factors'!$A$2:$B$59,2,FALSE)*D62</f>
        <v>#N/A</v>
      </c>
      <c r="F62" s="6" t="e">
        <f t="shared" si="0"/>
        <v>#N/A</v>
      </c>
    </row>
    <row r="63" spans="1:6">
      <c r="A63" s="3"/>
      <c r="B63" s="3"/>
      <c r="C63" s="4"/>
      <c r="D63" s="3"/>
      <c r="E63" s="6" t="e">
        <f>VLOOKUP(C63,'Refrigerant Factors'!$A$2:$B$59,2,FALSE)*D63</f>
        <v>#N/A</v>
      </c>
      <c r="F63" s="6" t="e">
        <f t="shared" si="0"/>
        <v>#N/A</v>
      </c>
    </row>
    <row r="64" spans="1:6">
      <c r="A64" s="3"/>
      <c r="B64" s="3"/>
      <c r="C64" s="4"/>
      <c r="D64" s="3"/>
      <c r="E64" s="6" t="e">
        <f>VLOOKUP(C64,'Refrigerant Factors'!$A$2:$B$59,2,FALSE)*D64</f>
        <v>#N/A</v>
      </c>
      <c r="F64" s="6" t="e">
        <f t="shared" si="0"/>
        <v>#N/A</v>
      </c>
    </row>
    <row r="65" spans="1:6">
      <c r="A65" s="3"/>
      <c r="B65" s="3"/>
      <c r="C65" s="4"/>
      <c r="D65" s="3"/>
      <c r="E65" s="6" t="e">
        <f>VLOOKUP(C65,'Refrigerant Factors'!$A$2:$B$59,2,FALSE)*D65</f>
        <v>#N/A</v>
      </c>
      <c r="F65" s="6" t="e">
        <f t="shared" si="0"/>
        <v>#N/A</v>
      </c>
    </row>
    <row r="66" spans="1:6">
      <c r="A66" s="3"/>
      <c r="B66" s="3"/>
      <c r="C66" s="4"/>
      <c r="D66" s="3"/>
      <c r="E66" s="6" t="e">
        <f>VLOOKUP(C66,'Refrigerant Factors'!$A$2:$B$59,2,FALSE)*D66</f>
        <v>#N/A</v>
      </c>
      <c r="F66" s="6" t="e">
        <f t="shared" si="0"/>
        <v>#N/A</v>
      </c>
    </row>
    <row r="67" spans="1:6">
      <c r="A67" s="3"/>
      <c r="B67" s="3"/>
      <c r="C67" s="4"/>
      <c r="D67" s="3"/>
      <c r="E67" s="6" t="e">
        <f>VLOOKUP(C67,'Refrigerant Factors'!$A$2:$B$59,2,FALSE)*D67</f>
        <v>#N/A</v>
      </c>
      <c r="F67" s="6" t="e">
        <f t="shared" ref="F67:F130" si="1">E67/1000</f>
        <v>#N/A</v>
      </c>
    </row>
    <row r="68" spans="1:6">
      <c r="A68" s="3"/>
      <c r="B68" s="3"/>
      <c r="C68" s="4"/>
      <c r="D68" s="3"/>
      <c r="E68" s="6" t="e">
        <f>VLOOKUP(C68,'Refrigerant Factors'!$A$2:$B$59,2,FALSE)*D68</f>
        <v>#N/A</v>
      </c>
      <c r="F68" s="6" t="e">
        <f t="shared" si="1"/>
        <v>#N/A</v>
      </c>
    </row>
    <row r="69" spans="1:6">
      <c r="A69" s="3"/>
      <c r="B69" s="3"/>
      <c r="C69" s="4"/>
      <c r="D69" s="3"/>
      <c r="E69" s="6" t="e">
        <f>VLOOKUP(C69,'Refrigerant Factors'!$A$2:$B$59,2,FALSE)*D69</f>
        <v>#N/A</v>
      </c>
      <c r="F69" s="6" t="e">
        <f t="shared" si="1"/>
        <v>#N/A</v>
      </c>
    </row>
    <row r="70" spans="1:6">
      <c r="A70" s="3"/>
      <c r="B70" s="3"/>
      <c r="C70" s="4"/>
      <c r="D70" s="3"/>
      <c r="E70" s="6" t="e">
        <f>VLOOKUP(C70,'Refrigerant Factors'!$A$2:$B$59,2,FALSE)*D70</f>
        <v>#N/A</v>
      </c>
      <c r="F70" s="6" t="e">
        <f t="shared" si="1"/>
        <v>#N/A</v>
      </c>
    </row>
    <row r="71" spans="1:6">
      <c r="A71" s="3"/>
      <c r="B71" s="3"/>
      <c r="C71" s="4"/>
      <c r="D71" s="3"/>
      <c r="E71" s="6" t="e">
        <f>VLOOKUP(C71,'Refrigerant Factors'!$A$2:$B$59,2,FALSE)*D71</f>
        <v>#N/A</v>
      </c>
      <c r="F71" s="6" t="e">
        <f t="shared" si="1"/>
        <v>#N/A</v>
      </c>
    </row>
    <row r="72" spans="1:6">
      <c r="A72" s="3"/>
      <c r="B72" s="3"/>
      <c r="C72" s="4"/>
      <c r="D72" s="3"/>
      <c r="E72" s="6" t="e">
        <f>VLOOKUP(C72,'Refrigerant Factors'!$A$2:$B$59,2,FALSE)*D72</f>
        <v>#N/A</v>
      </c>
      <c r="F72" s="6" t="e">
        <f t="shared" si="1"/>
        <v>#N/A</v>
      </c>
    </row>
    <row r="73" spans="1:6">
      <c r="A73" s="3"/>
      <c r="B73" s="3"/>
      <c r="C73" s="4"/>
      <c r="D73" s="3"/>
      <c r="E73" s="6" t="e">
        <f>VLOOKUP(C73,'Refrigerant Factors'!$A$2:$B$59,2,FALSE)*D73</f>
        <v>#N/A</v>
      </c>
      <c r="F73" s="6" t="e">
        <f t="shared" si="1"/>
        <v>#N/A</v>
      </c>
    </row>
    <row r="74" spans="1:6">
      <c r="A74" s="3"/>
      <c r="B74" s="3"/>
      <c r="C74" s="4"/>
      <c r="D74" s="3"/>
      <c r="E74" s="6" t="e">
        <f>VLOOKUP(C74,'Refrigerant Factors'!$A$2:$B$59,2,FALSE)*D74</f>
        <v>#N/A</v>
      </c>
      <c r="F74" s="6" t="e">
        <f t="shared" si="1"/>
        <v>#N/A</v>
      </c>
    </row>
    <row r="75" spans="1:6">
      <c r="A75" s="3"/>
      <c r="B75" s="3"/>
      <c r="C75" s="4"/>
      <c r="D75" s="3"/>
      <c r="E75" s="6" t="e">
        <f>VLOOKUP(C75,'Refrigerant Factors'!$A$2:$B$59,2,FALSE)*D75</f>
        <v>#N/A</v>
      </c>
      <c r="F75" s="6" t="e">
        <f t="shared" si="1"/>
        <v>#N/A</v>
      </c>
    </row>
    <row r="76" spans="1:6">
      <c r="A76" s="3"/>
      <c r="B76" s="3"/>
      <c r="C76" s="4"/>
      <c r="D76" s="3"/>
      <c r="E76" s="6" t="e">
        <f>VLOOKUP(C76,'Refrigerant Factors'!$A$2:$B$59,2,FALSE)*D76</f>
        <v>#N/A</v>
      </c>
      <c r="F76" s="6" t="e">
        <f t="shared" si="1"/>
        <v>#N/A</v>
      </c>
    </row>
    <row r="77" spans="1:6">
      <c r="A77" s="3"/>
      <c r="B77" s="3"/>
      <c r="C77" s="4"/>
      <c r="D77" s="3"/>
      <c r="E77" s="6" t="e">
        <f>VLOOKUP(C77,'Refrigerant Factors'!$A$2:$B$59,2,FALSE)*D77</f>
        <v>#N/A</v>
      </c>
      <c r="F77" s="6" t="e">
        <f t="shared" si="1"/>
        <v>#N/A</v>
      </c>
    </row>
    <row r="78" spans="1:6">
      <c r="A78" s="3"/>
      <c r="B78" s="3"/>
      <c r="C78" s="4"/>
      <c r="D78" s="3"/>
      <c r="E78" s="6" t="e">
        <f>VLOOKUP(C78,'Refrigerant Factors'!$A$2:$B$59,2,FALSE)*D78</f>
        <v>#N/A</v>
      </c>
      <c r="F78" s="6" t="e">
        <f t="shared" si="1"/>
        <v>#N/A</v>
      </c>
    </row>
    <row r="79" spans="1:6">
      <c r="A79" s="3"/>
      <c r="B79" s="3"/>
      <c r="C79" s="4"/>
      <c r="D79" s="3"/>
      <c r="E79" s="6" t="e">
        <f>VLOOKUP(C79,'Refrigerant Factors'!$A$2:$B$59,2,FALSE)*D79</f>
        <v>#N/A</v>
      </c>
      <c r="F79" s="6" t="e">
        <f t="shared" si="1"/>
        <v>#N/A</v>
      </c>
    </row>
    <row r="80" spans="1:6">
      <c r="A80" s="3"/>
      <c r="B80" s="3"/>
      <c r="C80" s="4"/>
      <c r="D80" s="3"/>
      <c r="E80" s="6" t="e">
        <f>VLOOKUP(C80,'Refrigerant Factors'!$A$2:$B$59,2,FALSE)*D80</f>
        <v>#N/A</v>
      </c>
      <c r="F80" s="6" t="e">
        <f t="shared" si="1"/>
        <v>#N/A</v>
      </c>
    </row>
    <row r="81" spans="1:6">
      <c r="A81" s="3"/>
      <c r="B81" s="3"/>
      <c r="C81" s="4"/>
      <c r="D81" s="3"/>
      <c r="E81" s="6" t="e">
        <f>VLOOKUP(C81,'Refrigerant Factors'!$A$2:$B$59,2,FALSE)*D81</f>
        <v>#N/A</v>
      </c>
      <c r="F81" s="6" t="e">
        <f t="shared" si="1"/>
        <v>#N/A</v>
      </c>
    </row>
    <row r="82" spans="1:6">
      <c r="A82" s="3"/>
      <c r="B82" s="3"/>
      <c r="C82" s="4"/>
      <c r="D82" s="3"/>
      <c r="E82" s="6" t="e">
        <f>VLOOKUP(C82,'Refrigerant Factors'!$A$2:$B$59,2,FALSE)*D82</f>
        <v>#N/A</v>
      </c>
      <c r="F82" s="6" t="e">
        <f t="shared" si="1"/>
        <v>#N/A</v>
      </c>
    </row>
    <row r="83" spans="1:6">
      <c r="A83" s="3"/>
      <c r="B83" s="3"/>
      <c r="C83" s="4"/>
      <c r="D83" s="3"/>
      <c r="E83" s="6" t="e">
        <f>VLOOKUP(C83,'Refrigerant Factors'!$A$2:$B$59,2,FALSE)*D83</f>
        <v>#N/A</v>
      </c>
      <c r="F83" s="6" t="e">
        <f t="shared" si="1"/>
        <v>#N/A</v>
      </c>
    </row>
    <row r="84" spans="1:6">
      <c r="A84" s="3"/>
      <c r="B84" s="3"/>
      <c r="C84" s="4"/>
      <c r="D84" s="3"/>
      <c r="E84" s="6" t="e">
        <f>VLOOKUP(C84,'Refrigerant Factors'!$A$2:$B$59,2,FALSE)*D84</f>
        <v>#N/A</v>
      </c>
      <c r="F84" s="6" t="e">
        <f t="shared" si="1"/>
        <v>#N/A</v>
      </c>
    </row>
    <row r="85" spans="1:6">
      <c r="A85" s="3"/>
      <c r="B85" s="3"/>
      <c r="C85" s="4"/>
      <c r="D85" s="3"/>
      <c r="E85" s="6" t="e">
        <f>VLOOKUP(C85,'Refrigerant Factors'!$A$2:$B$59,2,FALSE)*D85</f>
        <v>#N/A</v>
      </c>
      <c r="F85" s="6" t="e">
        <f t="shared" si="1"/>
        <v>#N/A</v>
      </c>
    </row>
    <row r="86" spans="1:6">
      <c r="A86" s="3"/>
      <c r="B86" s="3"/>
      <c r="C86" s="4"/>
      <c r="D86" s="3"/>
      <c r="E86" s="6" t="e">
        <f>VLOOKUP(C86,'Refrigerant Factors'!$A$2:$B$59,2,FALSE)*D86</f>
        <v>#N/A</v>
      </c>
      <c r="F86" s="6" t="e">
        <f t="shared" si="1"/>
        <v>#N/A</v>
      </c>
    </row>
    <row r="87" spans="1:6">
      <c r="A87" s="3"/>
      <c r="B87" s="3"/>
      <c r="C87" s="4"/>
      <c r="D87" s="3"/>
      <c r="E87" s="6" t="e">
        <f>VLOOKUP(C87,'Refrigerant Factors'!$A$2:$B$59,2,FALSE)*D87</f>
        <v>#N/A</v>
      </c>
      <c r="F87" s="6" t="e">
        <f t="shared" si="1"/>
        <v>#N/A</v>
      </c>
    </row>
    <row r="88" spans="1:6">
      <c r="A88" s="3"/>
      <c r="B88" s="3"/>
      <c r="C88" s="4"/>
      <c r="D88" s="3"/>
      <c r="E88" s="6" t="e">
        <f>VLOOKUP(C88,'Refrigerant Factors'!$A$2:$B$59,2,FALSE)*D88</f>
        <v>#N/A</v>
      </c>
      <c r="F88" s="6" t="e">
        <f t="shared" si="1"/>
        <v>#N/A</v>
      </c>
    </row>
    <row r="89" spans="1:6">
      <c r="A89" s="3"/>
      <c r="B89" s="3"/>
      <c r="C89" s="4"/>
      <c r="D89" s="3"/>
      <c r="E89" s="6" t="e">
        <f>VLOOKUP(C89,'Refrigerant Factors'!$A$2:$B$59,2,FALSE)*D89</f>
        <v>#N/A</v>
      </c>
      <c r="F89" s="6" t="e">
        <f t="shared" si="1"/>
        <v>#N/A</v>
      </c>
    </row>
    <row r="90" spans="1:6">
      <c r="A90" s="3"/>
      <c r="B90" s="3"/>
      <c r="C90" s="4"/>
      <c r="D90" s="3"/>
      <c r="E90" s="6" t="e">
        <f>VLOOKUP(C90,'Refrigerant Factors'!$A$2:$B$59,2,FALSE)*D90</f>
        <v>#N/A</v>
      </c>
      <c r="F90" s="6" t="e">
        <f t="shared" si="1"/>
        <v>#N/A</v>
      </c>
    </row>
    <row r="91" spans="1:6">
      <c r="A91" s="3"/>
      <c r="B91" s="3"/>
      <c r="C91" s="4"/>
      <c r="D91" s="3"/>
      <c r="E91" s="6" t="e">
        <f>VLOOKUP(C91,'Refrigerant Factors'!$A$2:$B$59,2,FALSE)*D91</f>
        <v>#N/A</v>
      </c>
      <c r="F91" s="6" t="e">
        <f t="shared" si="1"/>
        <v>#N/A</v>
      </c>
    </row>
    <row r="92" spans="1:6">
      <c r="A92" s="3"/>
      <c r="B92" s="3"/>
      <c r="C92" s="4"/>
      <c r="D92" s="3"/>
      <c r="E92" s="6" t="e">
        <f>VLOOKUP(C92,'Refrigerant Factors'!$A$2:$B$59,2,FALSE)*D92</f>
        <v>#N/A</v>
      </c>
      <c r="F92" s="6" t="e">
        <f t="shared" si="1"/>
        <v>#N/A</v>
      </c>
    </row>
    <row r="93" spans="1:6">
      <c r="A93" s="3"/>
      <c r="B93" s="3"/>
      <c r="C93" s="4"/>
      <c r="D93" s="3"/>
      <c r="E93" s="6" t="e">
        <f>VLOOKUP(C93,'Refrigerant Factors'!$A$2:$B$59,2,FALSE)*D93</f>
        <v>#N/A</v>
      </c>
      <c r="F93" s="6" t="e">
        <f t="shared" si="1"/>
        <v>#N/A</v>
      </c>
    </row>
    <row r="94" spans="1:6">
      <c r="A94" s="3"/>
      <c r="B94" s="3"/>
      <c r="C94" s="4"/>
      <c r="D94" s="3"/>
      <c r="E94" s="6" t="e">
        <f>VLOOKUP(C94,'Refrigerant Factors'!$A$2:$B$59,2,FALSE)*D94</f>
        <v>#N/A</v>
      </c>
      <c r="F94" s="6" t="e">
        <f t="shared" si="1"/>
        <v>#N/A</v>
      </c>
    </row>
    <row r="95" spans="1:6">
      <c r="A95" s="3"/>
      <c r="B95" s="3"/>
      <c r="C95" s="4"/>
      <c r="D95" s="3"/>
      <c r="E95" s="6" t="e">
        <f>VLOOKUP(C95,'Refrigerant Factors'!$A$2:$B$59,2,FALSE)*D95</f>
        <v>#N/A</v>
      </c>
      <c r="F95" s="6" t="e">
        <f t="shared" si="1"/>
        <v>#N/A</v>
      </c>
    </row>
    <row r="96" spans="1:6">
      <c r="A96" s="3"/>
      <c r="B96" s="3"/>
      <c r="C96" s="4"/>
      <c r="D96" s="3"/>
      <c r="E96" s="6" t="e">
        <f>VLOOKUP(C96,'Refrigerant Factors'!$A$2:$B$59,2,FALSE)*D96</f>
        <v>#N/A</v>
      </c>
      <c r="F96" s="6" t="e">
        <f t="shared" si="1"/>
        <v>#N/A</v>
      </c>
    </row>
    <row r="97" spans="1:6">
      <c r="A97" s="3"/>
      <c r="B97" s="3"/>
      <c r="C97" s="4"/>
      <c r="D97" s="3"/>
      <c r="E97" s="6" t="e">
        <f>VLOOKUP(C97,'Refrigerant Factors'!$A$2:$B$59,2,FALSE)*D97</f>
        <v>#N/A</v>
      </c>
      <c r="F97" s="6" t="e">
        <f t="shared" si="1"/>
        <v>#N/A</v>
      </c>
    </row>
    <row r="98" spans="1:6">
      <c r="A98" s="3"/>
      <c r="B98" s="3"/>
      <c r="C98" s="4"/>
      <c r="D98" s="3"/>
      <c r="E98" s="6" t="e">
        <f>VLOOKUP(C98,'Refrigerant Factors'!$A$2:$B$59,2,FALSE)*D98</f>
        <v>#N/A</v>
      </c>
      <c r="F98" s="6" t="e">
        <f t="shared" si="1"/>
        <v>#N/A</v>
      </c>
    </row>
    <row r="99" spans="1:6">
      <c r="A99" s="3"/>
      <c r="B99" s="3"/>
      <c r="C99" s="4"/>
      <c r="D99" s="3"/>
      <c r="E99" s="6" t="e">
        <f>VLOOKUP(C99,'Refrigerant Factors'!$A$2:$B$59,2,FALSE)*D99</f>
        <v>#N/A</v>
      </c>
      <c r="F99" s="6" t="e">
        <f t="shared" si="1"/>
        <v>#N/A</v>
      </c>
    </row>
    <row r="100" spans="1:6">
      <c r="A100" s="3"/>
      <c r="B100" s="3"/>
      <c r="C100" s="4"/>
      <c r="D100" s="3"/>
      <c r="E100" s="6" t="e">
        <f>VLOOKUP(C100,'Refrigerant Factors'!$A$2:$B$59,2,FALSE)*D100</f>
        <v>#N/A</v>
      </c>
      <c r="F100" s="6" t="e">
        <f t="shared" si="1"/>
        <v>#N/A</v>
      </c>
    </row>
    <row r="101" spans="1:6">
      <c r="A101" s="3"/>
      <c r="B101" s="3"/>
      <c r="C101" s="4"/>
      <c r="D101" s="3"/>
      <c r="E101" s="6" t="e">
        <f>VLOOKUP(C101,'Refrigerant Factors'!$A$2:$B$59,2,FALSE)*D101</f>
        <v>#N/A</v>
      </c>
      <c r="F101" s="6" t="e">
        <f t="shared" si="1"/>
        <v>#N/A</v>
      </c>
    </row>
    <row r="102" spans="1:6">
      <c r="A102" s="3"/>
      <c r="B102" s="3"/>
      <c r="C102" s="4"/>
      <c r="D102" s="3"/>
      <c r="E102" s="6" t="e">
        <f>VLOOKUP(C102,'Refrigerant Factors'!$A$2:$B$59,2,FALSE)*D102</f>
        <v>#N/A</v>
      </c>
      <c r="F102" s="6" t="e">
        <f t="shared" si="1"/>
        <v>#N/A</v>
      </c>
    </row>
    <row r="103" spans="1:6">
      <c r="A103" s="3"/>
      <c r="B103" s="3"/>
      <c r="C103" s="4"/>
      <c r="D103" s="3"/>
      <c r="E103" s="6" t="e">
        <f>VLOOKUP(C103,'Refrigerant Factors'!$A$2:$B$59,2,FALSE)*D103</f>
        <v>#N/A</v>
      </c>
      <c r="F103" s="6" t="e">
        <f t="shared" si="1"/>
        <v>#N/A</v>
      </c>
    </row>
    <row r="104" spans="1:6">
      <c r="A104" s="3"/>
      <c r="B104" s="3"/>
      <c r="C104" s="4"/>
      <c r="D104" s="3"/>
      <c r="E104" s="6" t="e">
        <f>VLOOKUP(C104,'Refrigerant Factors'!$A$2:$B$59,2,FALSE)*D104</f>
        <v>#N/A</v>
      </c>
      <c r="F104" s="6" t="e">
        <f t="shared" si="1"/>
        <v>#N/A</v>
      </c>
    </row>
    <row r="105" spans="1:6">
      <c r="A105" s="3"/>
      <c r="B105" s="3"/>
      <c r="C105" s="4"/>
      <c r="D105" s="3"/>
      <c r="E105" s="6" t="e">
        <f>VLOOKUP(C105,'Refrigerant Factors'!$A$2:$B$59,2,FALSE)*D105</f>
        <v>#N/A</v>
      </c>
      <c r="F105" s="6" t="e">
        <f t="shared" si="1"/>
        <v>#N/A</v>
      </c>
    </row>
    <row r="106" spans="1:6">
      <c r="A106" s="3"/>
      <c r="B106" s="3"/>
      <c r="C106" s="4"/>
      <c r="D106" s="3"/>
      <c r="E106" s="6" t="e">
        <f>VLOOKUP(C106,'Refrigerant Factors'!$A$2:$B$59,2,FALSE)*D106</f>
        <v>#N/A</v>
      </c>
      <c r="F106" s="6" t="e">
        <f t="shared" si="1"/>
        <v>#N/A</v>
      </c>
    </row>
    <row r="107" spans="1:6">
      <c r="A107" s="3"/>
      <c r="B107" s="3"/>
      <c r="C107" s="4"/>
      <c r="D107" s="3"/>
      <c r="E107" s="6" t="e">
        <f>VLOOKUP(C107,'Refrigerant Factors'!$A$2:$B$59,2,FALSE)*D107</f>
        <v>#N/A</v>
      </c>
      <c r="F107" s="6" t="e">
        <f t="shared" si="1"/>
        <v>#N/A</v>
      </c>
    </row>
    <row r="108" spans="1:6">
      <c r="A108" s="3"/>
      <c r="B108" s="3"/>
      <c r="C108" s="4"/>
      <c r="D108" s="3"/>
      <c r="E108" s="6" t="e">
        <f>VLOOKUP(C108,'Refrigerant Factors'!$A$2:$B$59,2,FALSE)*D108</f>
        <v>#N/A</v>
      </c>
      <c r="F108" s="6" t="e">
        <f t="shared" si="1"/>
        <v>#N/A</v>
      </c>
    </row>
    <row r="109" spans="1:6">
      <c r="A109" s="3"/>
      <c r="B109" s="3"/>
      <c r="C109" s="4"/>
      <c r="D109" s="3"/>
      <c r="E109" s="6" t="e">
        <f>VLOOKUP(C109,'Refrigerant Factors'!$A$2:$B$59,2,FALSE)*D109</f>
        <v>#N/A</v>
      </c>
      <c r="F109" s="6" t="e">
        <f t="shared" si="1"/>
        <v>#N/A</v>
      </c>
    </row>
    <row r="110" spans="1:6">
      <c r="A110" s="3"/>
      <c r="B110" s="3"/>
      <c r="C110" s="4"/>
      <c r="D110" s="3"/>
      <c r="E110" s="6" t="e">
        <f>VLOOKUP(C110,'Refrigerant Factors'!$A$2:$B$59,2,FALSE)*D110</f>
        <v>#N/A</v>
      </c>
      <c r="F110" s="6" t="e">
        <f t="shared" si="1"/>
        <v>#N/A</v>
      </c>
    </row>
    <row r="111" spans="1:6">
      <c r="A111" s="3"/>
      <c r="B111" s="3"/>
      <c r="C111" s="4"/>
      <c r="D111" s="3"/>
      <c r="E111" s="6" t="e">
        <f>VLOOKUP(C111,'Refrigerant Factors'!$A$2:$B$59,2,FALSE)*D111</f>
        <v>#N/A</v>
      </c>
      <c r="F111" s="6" t="e">
        <f t="shared" si="1"/>
        <v>#N/A</v>
      </c>
    </row>
    <row r="112" spans="1:6">
      <c r="A112" s="3"/>
      <c r="B112" s="3"/>
      <c r="C112" s="4"/>
      <c r="D112" s="3"/>
      <c r="E112" s="6" t="e">
        <f>VLOOKUP(C112,'Refrigerant Factors'!$A$2:$B$59,2,FALSE)*D112</f>
        <v>#N/A</v>
      </c>
      <c r="F112" s="6" t="e">
        <f t="shared" si="1"/>
        <v>#N/A</v>
      </c>
    </row>
    <row r="113" spans="1:6">
      <c r="A113" s="3"/>
      <c r="B113" s="3"/>
      <c r="C113" s="4"/>
      <c r="D113" s="3"/>
      <c r="E113" s="6" t="e">
        <f>VLOOKUP(C113,'Refrigerant Factors'!$A$2:$B$59,2,FALSE)*D113</f>
        <v>#N/A</v>
      </c>
      <c r="F113" s="6" t="e">
        <f t="shared" si="1"/>
        <v>#N/A</v>
      </c>
    </row>
    <row r="114" spans="1:6">
      <c r="A114" s="3"/>
      <c r="B114" s="3"/>
      <c r="C114" s="4"/>
      <c r="D114" s="3"/>
      <c r="E114" s="6" t="e">
        <f>VLOOKUP(C114,'Refrigerant Factors'!$A$2:$B$59,2,FALSE)*D114</f>
        <v>#N/A</v>
      </c>
      <c r="F114" s="6" t="e">
        <f t="shared" si="1"/>
        <v>#N/A</v>
      </c>
    </row>
    <row r="115" spans="1:6">
      <c r="A115" s="3"/>
      <c r="B115" s="3"/>
      <c r="C115" s="4"/>
      <c r="D115" s="3"/>
      <c r="E115" s="6" t="e">
        <f>VLOOKUP(C115,'Refrigerant Factors'!$A$2:$B$59,2,FALSE)*D115</f>
        <v>#N/A</v>
      </c>
      <c r="F115" s="6" t="e">
        <f t="shared" si="1"/>
        <v>#N/A</v>
      </c>
    </row>
    <row r="116" spans="1:6">
      <c r="A116" s="3"/>
      <c r="B116" s="3"/>
      <c r="C116" s="4"/>
      <c r="D116" s="3"/>
      <c r="E116" s="6" t="e">
        <f>VLOOKUP(C116,'Refrigerant Factors'!$A$2:$B$59,2,FALSE)*D116</f>
        <v>#N/A</v>
      </c>
      <c r="F116" s="6" t="e">
        <f t="shared" si="1"/>
        <v>#N/A</v>
      </c>
    </row>
    <row r="117" spans="1:6">
      <c r="A117" s="3"/>
      <c r="B117" s="3"/>
      <c r="C117" s="4"/>
      <c r="D117" s="3"/>
      <c r="E117" s="6" t="e">
        <f>VLOOKUP(C117,'Refrigerant Factors'!$A$2:$B$59,2,FALSE)*D117</f>
        <v>#N/A</v>
      </c>
      <c r="F117" s="6" t="e">
        <f t="shared" si="1"/>
        <v>#N/A</v>
      </c>
    </row>
    <row r="118" spans="1:6">
      <c r="A118" s="3"/>
      <c r="B118" s="3"/>
      <c r="C118" s="4"/>
      <c r="D118" s="3"/>
      <c r="E118" s="6" t="e">
        <f>VLOOKUP(C118,'Refrigerant Factors'!$A$2:$B$59,2,FALSE)*D118</f>
        <v>#N/A</v>
      </c>
      <c r="F118" s="6" t="e">
        <f t="shared" si="1"/>
        <v>#N/A</v>
      </c>
    </row>
    <row r="119" spans="1:6">
      <c r="A119" s="3"/>
      <c r="B119" s="3"/>
      <c r="C119" s="4"/>
      <c r="D119" s="3"/>
      <c r="E119" s="6" t="e">
        <f>VLOOKUP(C119,'Refrigerant Factors'!$A$2:$B$59,2,FALSE)*D119</f>
        <v>#N/A</v>
      </c>
      <c r="F119" s="6" t="e">
        <f t="shared" si="1"/>
        <v>#N/A</v>
      </c>
    </row>
    <row r="120" spans="1:6">
      <c r="A120" s="3"/>
      <c r="B120" s="3"/>
      <c r="C120" s="4"/>
      <c r="D120" s="3"/>
      <c r="E120" s="6" t="e">
        <f>VLOOKUP(C120,'Refrigerant Factors'!$A$2:$B$59,2,FALSE)*D120</f>
        <v>#N/A</v>
      </c>
      <c r="F120" s="6" t="e">
        <f t="shared" si="1"/>
        <v>#N/A</v>
      </c>
    </row>
    <row r="121" spans="1:6">
      <c r="A121" s="3"/>
      <c r="B121" s="3"/>
      <c r="C121" s="4"/>
      <c r="D121" s="3"/>
      <c r="E121" s="6" t="e">
        <f>VLOOKUP(C121,'Refrigerant Factors'!$A$2:$B$59,2,FALSE)*D121</f>
        <v>#N/A</v>
      </c>
      <c r="F121" s="6" t="e">
        <f t="shared" si="1"/>
        <v>#N/A</v>
      </c>
    </row>
    <row r="122" spans="1:6">
      <c r="A122" s="3"/>
      <c r="B122" s="3"/>
      <c r="C122" s="4"/>
      <c r="D122" s="3"/>
      <c r="E122" s="6" t="e">
        <f>VLOOKUP(C122,'Refrigerant Factors'!$A$2:$B$59,2,FALSE)*D122</f>
        <v>#N/A</v>
      </c>
      <c r="F122" s="6" t="e">
        <f t="shared" si="1"/>
        <v>#N/A</v>
      </c>
    </row>
    <row r="123" spans="1:6">
      <c r="A123" s="3"/>
      <c r="B123" s="3"/>
      <c r="C123" s="4"/>
      <c r="D123" s="3"/>
      <c r="E123" s="6" t="e">
        <f>VLOOKUP(C123,'Refrigerant Factors'!$A$2:$B$59,2,FALSE)*D123</f>
        <v>#N/A</v>
      </c>
      <c r="F123" s="6" t="e">
        <f t="shared" si="1"/>
        <v>#N/A</v>
      </c>
    </row>
    <row r="124" spans="1:6">
      <c r="A124" s="3"/>
      <c r="B124" s="3"/>
      <c r="C124" s="4"/>
      <c r="D124" s="3"/>
      <c r="E124" s="6" t="e">
        <f>VLOOKUP(C124,'Refrigerant Factors'!$A$2:$B$59,2,FALSE)*D124</f>
        <v>#N/A</v>
      </c>
      <c r="F124" s="6" t="e">
        <f t="shared" si="1"/>
        <v>#N/A</v>
      </c>
    </row>
    <row r="125" spans="1:6">
      <c r="A125" s="3"/>
      <c r="B125" s="3"/>
      <c r="C125" s="4"/>
      <c r="D125" s="3"/>
      <c r="E125" s="6" t="e">
        <f>VLOOKUP(C125,'Refrigerant Factors'!$A$2:$B$59,2,FALSE)*D125</f>
        <v>#N/A</v>
      </c>
      <c r="F125" s="6" t="e">
        <f t="shared" si="1"/>
        <v>#N/A</v>
      </c>
    </row>
    <row r="126" spans="1:6">
      <c r="A126" s="3"/>
      <c r="B126" s="3"/>
      <c r="C126" s="4"/>
      <c r="D126" s="3"/>
      <c r="E126" s="6" t="e">
        <f>VLOOKUP(C126,'Refrigerant Factors'!$A$2:$B$59,2,FALSE)*D126</f>
        <v>#N/A</v>
      </c>
      <c r="F126" s="6" t="e">
        <f t="shared" si="1"/>
        <v>#N/A</v>
      </c>
    </row>
    <row r="127" spans="1:6">
      <c r="A127" s="3"/>
      <c r="B127" s="3"/>
      <c r="C127" s="4"/>
      <c r="D127" s="3"/>
      <c r="E127" s="6" t="e">
        <f>VLOOKUP(C127,'Refrigerant Factors'!$A$2:$B$59,2,FALSE)*D127</f>
        <v>#N/A</v>
      </c>
      <c r="F127" s="6" t="e">
        <f t="shared" si="1"/>
        <v>#N/A</v>
      </c>
    </row>
    <row r="128" spans="1:6">
      <c r="A128" s="3"/>
      <c r="B128" s="3"/>
      <c r="C128" s="4"/>
      <c r="D128" s="3"/>
      <c r="E128" s="6" t="e">
        <f>VLOOKUP(C128,'Refrigerant Factors'!$A$2:$B$59,2,FALSE)*D128</f>
        <v>#N/A</v>
      </c>
      <c r="F128" s="6" t="e">
        <f t="shared" si="1"/>
        <v>#N/A</v>
      </c>
    </row>
    <row r="129" spans="1:6">
      <c r="A129" s="3"/>
      <c r="B129" s="3"/>
      <c r="C129" s="4"/>
      <c r="D129" s="3"/>
      <c r="E129" s="6" t="e">
        <f>VLOOKUP(C129,'Refrigerant Factors'!$A$2:$B$59,2,FALSE)*D129</f>
        <v>#N/A</v>
      </c>
      <c r="F129" s="6" t="e">
        <f t="shared" si="1"/>
        <v>#N/A</v>
      </c>
    </row>
    <row r="130" spans="1:6">
      <c r="A130" s="3"/>
      <c r="B130" s="3"/>
      <c r="C130" s="4"/>
      <c r="D130" s="3"/>
      <c r="E130" s="6" t="e">
        <f>VLOOKUP(C130,'Refrigerant Factors'!$A$2:$B$59,2,FALSE)*D130</f>
        <v>#N/A</v>
      </c>
      <c r="F130" s="6" t="e">
        <f t="shared" si="1"/>
        <v>#N/A</v>
      </c>
    </row>
    <row r="131" spans="1:6">
      <c r="A131" s="3"/>
      <c r="B131" s="3"/>
      <c r="C131" s="4"/>
      <c r="D131" s="3"/>
      <c r="E131" s="6" t="e">
        <f>VLOOKUP(C131,'Refrigerant Factors'!$A$2:$B$59,2,FALSE)*D131</f>
        <v>#N/A</v>
      </c>
      <c r="F131" s="6" t="e">
        <f t="shared" ref="F131:F194" si="2">E131/1000</f>
        <v>#N/A</v>
      </c>
    </row>
    <row r="132" spans="1:6">
      <c r="A132" s="3"/>
      <c r="B132" s="3"/>
      <c r="C132" s="4"/>
      <c r="D132" s="3"/>
      <c r="E132" s="6" t="e">
        <f>VLOOKUP(C132,'Refrigerant Factors'!$A$2:$B$59,2,FALSE)*D132</f>
        <v>#N/A</v>
      </c>
      <c r="F132" s="6" t="e">
        <f t="shared" si="2"/>
        <v>#N/A</v>
      </c>
    </row>
    <row r="133" spans="1:6">
      <c r="A133" s="3"/>
      <c r="B133" s="3"/>
      <c r="C133" s="4"/>
      <c r="D133" s="3"/>
      <c r="E133" s="6" t="e">
        <f>VLOOKUP(C133,'Refrigerant Factors'!$A$2:$B$59,2,FALSE)*D133</f>
        <v>#N/A</v>
      </c>
      <c r="F133" s="6" t="e">
        <f t="shared" si="2"/>
        <v>#N/A</v>
      </c>
    </row>
    <row r="134" spans="1:6">
      <c r="A134" s="3"/>
      <c r="B134" s="3"/>
      <c r="C134" s="4"/>
      <c r="D134" s="3"/>
      <c r="E134" s="6" t="e">
        <f>VLOOKUP(C134,'Refrigerant Factors'!$A$2:$B$59,2,FALSE)*D134</f>
        <v>#N/A</v>
      </c>
      <c r="F134" s="6" t="e">
        <f t="shared" si="2"/>
        <v>#N/A</v>
      </c>
    </row>
    <row r="135" spans="1:6">
      <c r="A135" s="3"/>
      <c r="B135" s="3"/>
      <c r="C135" s="4"/>
      <c r="D135" s="3"/>
      <c r="E135" s="6" t="e">
        <f>VLOOKUP(C135,'Refrigerant Factors'!$A$2:$B$59,2,FALSE)*D135</f>
        <v>#N/A</v>
      </c>
      <c r="F135" s="6" t="e">
        <f t="shared" si="2"/>
        <v>#N/A</v>
      </c>
    </row>
    <row r="136" spans="1:6">
      <c r="A136" s="3"/>
      <c r="B136" s="3"/>
      <c r="C136" s="4"/>
      <c r="D136" s="3"/>
      <c r="E136" s="6" t="e">
        <f>VLOOKUP(C136,'Refrigerant Factors'!$A$2:$B$59,2,FALSE)*D136</f>
        <v>#N/A</v>
      </c>
      <c r="F136" s="6" t="e">
        <f t="shared" si="2"/>
        <v>#N/A</v>
      </c>
    </row>
    <row r="137" spans="1:6">
      <c r="A137" s="3"/>
      <c r="B137" s="3"/>
      <c r="C137" s="4"/>
      <c r="D137" s="3"/>
      <c r="E137" s="6" t="e">
        <f>VLOOKUP(C137,'Refrigerant Factors'!$A$2:$B$59,2,FALSE)*D137</f>
        <v>#N/A</v>
      </c>
      <c r="F137" s="6" t="e">
        <f t="shared" si="2"/>
        <v>#N/A</v>
      </c>
    </row>
    <row r="138" spans="1:6">
      <c r="A138" s="3"/>
      <c r="B138" s="3"/>
      <c r="C138" s="4"/>
      <c r="D138" s="3"/>
      <c r="E138" s="6" t="e">
        <f>VLOOKUP(C138,'Refrigerant Factors'!$A$2:$B$59,2,FALSE)*D138</f>
        <v>#N/A</v>
      </c>
      <c r="F138" s="6" t="e">
        <f t="shared" si="2"/>
        <v>#N/A</v>
      </c>
    </row>
    <row r="139" spans="1:6">
      <c r="A139" s="3"/>
      <c r="B139" s="3"/>
      <c r="C139" s="4"/>
      <c r="D139" s="3"/>
      <c r="E139" s="6" t="e">
        <f>VLOOKUP(C139,'Refrigerant Factors'!$A$2:$B$59,2,FALSE)*D139</f>
        <v>#N/A</v>
      </c>
      <c r="F139" s="6" t="e">
        <f t="shared" si="2"/>
        <v>#N/A</v>
      </c>
    </row>
    <row r="140" spans="1:6">
      <c r="A140" s="3"/>
      <c r="B140" s="3"/>
      <c r="C140" s="4"/>
      <c r="D140" s="3"/>
      <c r="E140" s="6" t="e">
        <f>VLOOKUP(C140,'Refrigerant Factors'!$A$2:$B$59,2,FALSE)*D140</f>
        <v>#N/A</v>
      </c>
      <c r="F140" s="6" t="e">
        <f t="shared" si="2"/>
        <v>#N/A</v>
      </c>
    </row>
    <row r="141" spans="1:6">
      <c r="A141" s="3"/>
      <c r="B141" s="3"/>
      <c r="C141" s="4"/>
      <c r="D141" s="3"/>
      <c r="E141" s="6" t="e">
        <f>VLOOKUP(C141,'Refrigerant Factors'!$A$2:$B$59,2,FALSE)*D141</f>
        <v>#N/A</v>
      </c>
      <c r="F141" s="6" t="e">
        <f t="shared" si="2"/>
        <v>#N/A</v>
      </c>
    </row>
    <row r="142" spans="1:6">
      <c r="A142" s="3"/>
      <c r="B142" s="3"/>
      <c r="C142" s="4"/>
      <c r="D142" s="3"/>
      <c r="E142" s="6" t="e">
        <f>VLOOKUP(C142,'Refrigerant Factors'!$A$2:$B$59,2,FALSE)*D142</f>
        <v>#N/A</v>
      </c>
      <c r="F142" s="6" t="e">
        <f t="shared" si="2"/>
        <v>#N/A</v>
      </c>
    </row>
    <row r="143" spans="1:6">
      <c r="A143" s="3"/>
      <c r="B143" s="3"/>
      <c r="C143" s="4"/>
      <c r="D143" s="3"/>
      <c r="E143" s="6" t="e">
        <f>VLOOKUP(C143,'Refrigerant Factors'!$A$2:$B$59,2,FALSE)*D143</f>
        <v>#N/A</v>
      </c>
      <c r="F143" s="6" t="e">
        <f t="shared" si="2"/>
        <v>#N/A</v>
      </c>
    </row>
    <row r="144" spans="1:6">
      <c r="A144" s="3"/>
      <c r="B144" s="3"/>
      <c r="C144" s="4"/>
      <c r="D144" s="3"/>
      <c r="E144" s="6" t="e">
        <f>VLOOKUP(C144,'Refrigerant Factors'!$A$2:$B$59,2,FALSE)*D144</f>
        <v>#N/A</v>
      </c>
      <c r="F144" s="6" t="e">
        <f t="shared" si="2"/>
        <v>#N/A</v>
      </c>
    </row>
    <row r="145" spans="1:6">
      <c r="A145" s="3"/>
      <c r="B145" s="3"/>
      <c r="C145" s="4"/>
      <c r="D145" s="3"/>
      <c r="E145" s="6" t="e">
        <f>VLOOKUP(C145,'Refrigerant Factors'!$A$2:$B$59,2,FALSE)*D145</f>
        <v>#N/A</v>
      </c>
      <c r="F145" s="6" t="e">
        <f t="shared" si="2"/>
        <v>#N/A</v>
      </c>
    </row>
    <row r="146" spans="1:6">
      <c r="A146" s="3"/>
      <c r="B146" s="3"/>
      <c r="C146" s="4"/>
      <c r="D146" s="3"/>
      <c r="E146" s="6" t="e">
        <f>VLOOKUP(C146,'Refrigerant Factors'!$A$2:$B$59,2,FALSE)*D146</f>
        <v>#N/A</v>
      </c>
      <c r="F146" s="6" t="e">
        <f t="shared" si="2"/>
        <v>#N/A</v>
      </c>
    </row>
    <row r="147" spans="1:6">
      <c r="A147" s="3"/>
      <c r="B147" s="3"/>
      <c r="C147" s="4"/>
      <c r="D147" s="3"/>
      <c r="E147" s="6" t="e">
        <f>VLOOKUP(C147,'Refrigerant Factors'!$A$2:$B$59,2,FALSE)*D147</f>
        <v>#N/A</v>
      </c>
      <c r="F147" s="6" t="e">
        <f t="shared" si="2"/>
        <v>#N/A</v>
      </c>
    </row>
    <row r="148" spans="1:6">
      <c r="A148" s="3"/>
      <c r="B148" s="3"/>
      <c r="C148" s="4"/>
      <c r="D148" s="3"/>
      <c r="E148" s="6" t="e">
        <f>VLOOKUP(C148,'Refrigerant Factors'!$A$2:$B$59,2,FALSE)*D148</f>
        <v>#N/A</v>
      </c>
      <c r="F148" s="6" t="e">
        <f t="shared" si="2"/>
        <v>#N/A</v>
      </c>
    </row>
    <row r="149" spans="1:6">
      <c r="A149" s="3"/>
      <c r="B149" s="3"/>
      <c r="C149" s="4"/>
      <c r="D149" s="3"/>
      <c r="E149" s="6" t="e">
        <f>VLOOKUP(C149,'Refrigerant Factors'!$A$2:$B$59,2,FALSE)*D149</f>
        <v>#N/A</v>
      </c>
      <c r="F149" s="6" t="e">
        <f t="shared" si="2"/>
        <v>#N/A</v>
      </c>
    </row>
    <row r="150" spans="1:6">
      <c r="A150" s="3"/>
      <c r="B150" s="3"/>
      <c r="C150" s="4"/>
      <c r="D150" s="3"/>
      <c r="E150" s="6" t="e">
        <f>VLOOKUP(C150,'Refrigerant Factors'!$A$2:$B$59,2,FALSE)*D150</f>
        <v>#N/A</v>
      </c>
      <c r="F150" s="6" t="e">
        <f t="shared" si="2"/>
        <v>#N/A</v>
      </c>
    </row>
    <row r="151" spans="1:6">
      <c r="A151" s="3"/>
      <c r="B151" s="3"/>
      <c r="C151" s="4"/>
      <c r="D151" s="3"/>
      <c r="E151" s="6" t="e">
        <f>VLOOKUP(C151,'Refrigerant Factors'!$A$2:$B$59,2,FALSE)*D151</f>
        <v>#N/A</v>
      </c>
      <c r="F151" s="6" t="e">
        <f t="shared" si="2"/>
        <v>#N/A</v>
      </c>
    </row>
    <row r="152" spans="1:6">
      <c r="A152" s="3"/>
      <c r="B152" s="3"/>
      <c r="C152" s="4"/>
      <c r="D152" s="3"/>
      <c r="E152" s="6" t="e">
        <f>VLOOKUP(C152,'Refrigerant Factors'!$A$2:$B$59,2,FALSE)*D152</f>
        <v>#N/A</v>
      </c>
      <c r="F152" s="6" t="e">
        <f t="shared" si="2"/>
        <v>#N/A</v>
      </c>
    </row>
    <row r="153" spans="1:6">
      <c r="A153" s="3"/>
      <c r="B153" s="3"/>
      <c r="C153" s="4"/>
      <c r="D153" s="3"/>
      <c r="E153" s="6" t="e">
        <f>VLOOKUP(C153,'Refrigerant Factors'!$A$2:$B$59,2,FALSE)*D153</f>
        <v>#N/A</v>
      </c>
      <c r="F153" s="6" t="e">
        <f t="shared" si="2"/>
        <v>#N/A</v>
      </c>
    </row>
    <row r="154" spans="1:6">
      <c r="A154" s="3"/>
      <c r="B154" s="3"/>
      <c r="C154" s="4"/>
      <c r="D154" s="3"/>
      <c r="E154" s="6" t="e">
        <f>VLOOKUP(C154,'Refrigerant Factors'!$A$2:$B$59,2,FALSE)*D154</f>
        <v>#N/A</v>
      </c>
      <c r="F154" s="6" t="e">
        <f t="shared" si="2"/>
        <v>#N/A</v>
      </c>
    </row>
    <row r="155" spans="1:6">
      <c r="A155" s="3"/>
      <c r="B155" s="3"/>
      <c r="C155" s="4"/>
      <c r="D155" s="3"/>
      <c r="E155" s="6" t="e">
        <f>VLOOKUP(C155,'Refrigerant Factors'!$A$2:$B$59,2,FALSE)*D155</f>
        <v>#N/A</v>
      </c>
      <c r="F155" s="6" t="e">
        <f t="shared" si="2"/>
        <v>#N/A</v>
      </c>
    </row>
    <row r="156" spans="1:6">
      <c r="A156" s="3"/>
      <c r="B156" s="3"/>
      <c r="C156" s="4"/>
      <c r="D156" s="3"/>
      <c r="E156" s="6" t="e">
        <f>VLOOKUP(C156,'Refrigerant Factors'!$A$2:$B$59,2,FALSE)*D156</f>
        <v>#N/A</v>
      </c>
      <c r="F156" s="6" t="e">
        <f t="shared" si="2"/>
        <v>#N/A</v>
      </c>
    </row>
    <row r="157" spans="1:6">
      <c r="A157" s="3"/>
      <c r="B157" s="3"/>
      <c r="C157" s="4"/>
      <c r="D157" s="3"/>
      <c r="E157" s="6" t="e">
        <f>VLOOKUP(C157,'Refrigerant Factors'!$A$2:$B$59,2,FALSE)*D157</f>
        <v>#N/A</v>
      </c>
      <c r="F157" s="6" t="e">
        <f t="shared" si="2"/>
        <v>#N/A</v>
      </c>
    </row>
    <row r="158" spans="1:6">
      <c r="A158" s="3"/>
      <c r="B158" s="3"/>
      <c r="C158" s="4"/>
      <c r="D158" s="3"/>
      <c r="E158" s="6" t="e">
        <f>VLOOKUP(C158,'Refrigerant Factors'!$A$2:$B$59,2,FALSE)*D158</f>
        <v>#N/A</v>
      </c>
      <c r="F158" s="6" t="e">
        <f t="shared" si="2"/>
        <v>#N/A</v>
      </c>
    </row>
    <row r="159" spans="1:6">
      <c r="A159" s="3"/>
      <c r="B159" s="3"/>
      <c r="C159" s="4"/>
      <c r="D159" s="3"/>
      <c r="E159" s="6" t="e">
        <f>VLOOKUP(C159,'Refrigerant Factors'!$A$2:$B$59,2,FALSE)*D159</f>
        <v>#N/A</v>
      </c>
      <c r="F159" s="6" t="e">
        <f t="shared" si="2"/>
        <v>#N/A</v>
      </c>
    </row>
    <row r="160" spans="1:6">
      <c r="A160" s="3"/>
      <c r="B160" s="3"/>
      <c r="C160" s="4"/>
      <c r="D160" s="3"/>
      <c r="E160" s="6" t="e">
        <f>VLOOKUP(C160,'Refrigerant Factors'!$A$2:$B$59,2,FALSE)*D160</f>
        <v>#N/A</v>
      </c>
      <c r="F160" s="6" t="e">
        <f t="shared" si="2"/>
        <v>#N/A</v>
      </c>
    </row>
    <row r="161" spans="1:6">
      <c r="A161" s="3"/>
      <c r="B161" s="3"/>
      <c r="C161" s="4"/>
      <c r="D161" s="3"/>
      <c r="E161" s="6" t="e">
        <f>VLOOKUP(C161,'Refrigerant Factors'!$A$2:$B$59,2,FALSE)*D161</f>
        <v>#N/A</v>
      </c>
      <c r="F161" s="6" t="e">
        <f t="shared" si="2"/>
        <v>#N/A</v>
      </c>
    </row>
    <row r="162" spans="1:6">
      <c r="A162" s="3"/>
      <c r="B162" s="3"/>
      <c r="C162" s="4"/>
      <c r="D162" s="3"/>
      <c r="E162" s="6" t="e">
        <f>VLOOKUP(C162,'Refrigerant Factors'!$A$2:$B$59,2,FALSE)*D162</f>
        <v>#N/A</v>
      </c>
      <c r="F162" s="6" t="e">
        <f t="shared" si="2"/>
        <v>#N/A</v>
      </c>
    </row>
    <row r="163" spans="1:6">
      <c r="A163" s="3"/>
      <c r="B163" s="3"/>
      <c r="C163" s="4"/>
      <c r="D163" s="3"/>
      <c r="E163" s="6" t="e">
        <f>VLOOKUP(C163,'Refrigerant Factors'!$A$2:$B$59,2,FALSE)*D163</f>
        <v>#N/A</v>
      </c>
      <c r="F163" s="6" t="e">
        <f t="shared" si="2"/>
        <v>#N/A</v>
      </c>
    </row>
    <row r="164" spans="1:6">
      <c r="A164" s="3"/>
      <c r="B164" s="3"/>
      <c r="C164" s="4"/>
      <c r="D164" s="3"/>
      <c r="E164" s="6" t="e">
        <f>VLOOKUP(C164,'Refrigerant Factors'!$A$2:$B$59,2,FALSE)*D164</f>
        <v>#N/A</v>
      </c>
      <c r="F164" s="6" t="e">
        <f t="shared" si="2"/>
        <v>#N/A</v>
      </c>
    </row>
    <row r="165" spans="1:6">
      <c r="A165" s="3"/>
      <c r="B165" s="3"/>
      <c r="C165" s="4"/>
      <c r="D165" s="3"/>
      <c r="E165" s="6" t="e">
        <f>VLOOKUP(C165,'Refrigerant Factors'!$A$2:$B$59,2,FALSE)*D165</f>
        <v>#N/A</v>
      </c>
      <c r="F165" s="6" t="e">
        <f t="shared" si="2"/>
        <v>#N/A</v>
      </c>
    </row>
    <row r="166" spans="1:6">
      <c r="A166" s="3"/>
      <c r="B166" s="3"/>
      <c r="C166" s="4"/>
      <c r="D166" s="3"/>
      <c r="E166" s="6" t="e">
        <f>VLOOKUP(C166,'Refrigerant Factors'!$A$2:$B$59,2,FALSE)*D166</f>
        <v>#N/A</v>
      </c>
      <c r="F166" s="6" t="e">
        <f t="shared" si="2"/>
        <v>#N/A</v>
      </c>
    </row>
    <row r="167" spans="1:6">
      <c r="A167" s="3"/>
      <c r="B167" s="3"/>
      <c r="C167" s="4"/>
      <c r="D167" s="3"/>
      <c r="E167" s="6" t="e">
        <f>VLOOKUP(C167,'Refrigerant Factors'!$A$2:$B$59,2,FALSE)*D167</f>
        <v>#N/A</v>
      </c>
      <c r="F167" s="6" t="e">
        <f t="shared" si="2"/>
        <v>#N/A</v>
      </c>
    </row>
    <row r="168" spans="1:6">
      <c r="A168" s="3"/>
      <c r="B168" s="3"/>
      <c r="C168" s="4"/>
      <c r="D168" s="3"/>
      <c r="E168" s="6" t="e">
        <f>VLOOKUP(C168,'Refrigerant Factors'!$A$2:$B$59,2,FALSE)*D168</f>
        <v>#N/A</v>
      </c>
      <c r="F168" s="6" t="e">
        <f t="shared" si="2"/>
        <v>#N/A</v>
      </c>
    </row>
    <row r="169" spans="1:6">
      <c r="A169" s="3"/>
      <c r="B169" s="3"/>
      <c r="C169" s="4"/>
      <c r="D169" s="3"/>
      <c r="E169" s="6" t="e">
        <f>VLOOKUP(C169,'Refrigerant Factors'!$A$2:$B$59,2,FALSE)*D169</f>
        <v>#N/A</v>
      </c>
      <c r="F169" s="6" t="e">
        <f t="shared" si="2"/>
        <v>#N/A</v>
      </c>
    </row>
    <row r="170" spans="1:6">
      <c r="A170" s="3"/>
      <c r="B170" s="3"/>
      <c r="C170" s="4"/>
      <c r="D170" s="3"/>
      <c r="E170" s="6" t="e">
        <f>VLOOKUP(C170,'Refrigerant Factors'!$A$2:$B$59,2,FALSE)*D170</f>
        <v>#N/A</v>
      </c>
      <c r="F170" s="6" t="e">
        <f t="shared" si="2"/>
        <v>#N/A</v>
      </c>
    </row>
    <row r="171" spans="1:6">
      <c r="A171" s="3"/>
      <c r="B171" s="3"/>
      <c r="C171" s="4"/>
      <c r="D171" s="3"/>
      <c r="E171" s="6" t="e">
        <f>VLOOKUP(C171,'Refrigerant Factors'!$A$2:$B$59,2,FALSE)*D171</f>
        <v>#N/A</v>
      </c>
      <c r="F171" s="6" t="e">
        <f t="shared" si="2"/>
        <v>#N/A</v>
      </c>
    </row>
    <row r="172" spans="1:6">
      <c r="A172" s="3"/>
      <c r="B172" s="3"/>
      <c r="C172" s="4"/>
      <c r="D172" s="3"/>
      <c r="E172" s="6" t="e">
        <f>VLOOKUP(C172,'Refrigerant Factors'!$A$2:$B$59,2,FALSE)*D172</f>
        <v>#N/A</v>
      </c>
      <c r="F172" s="6" t="e">
        <f t="shared" si="2"/>
        <v>#N/A</v>
      </c>
    </row>
    <row r="173" spans="1:6">
      <c r="A173" s="3"/>
      <c r="B173" s="3"/>
      <c r="C173" s="4"/>
      <c r="D173" s="3"/>
      <c r="E173" s="6" t="e">
        <f>VLOOKUP(C173,'Refrigerant Factors'!$A$2:$B$59,2,FALSE)*D173</f>
        <v>#N/A</v>
      </c>
      <c r="F173" s="6" t="e">
        <f t="shared" si="2"/>
        <v>#N/A</v>
      </c>
    </row>
    <row r="174" spans="1:6">
      <c r="A174" s="3"/>
      <c r="B174" s="3"/>
      <c r="C174" s="4"/>
      <c r="D174" s="3"/>
      <c r="E174" s="6" t="e">
        <f>VLOOKUP(C174,'Refrigerant Factors'!$A$2:$B$59,2,FALSE)*D174</f>
        <v>#N/A</v>
      </c>
      <c r="F174" s="6" t="e">
        <f t="shared" si="2"/>
        <v>#N/A</v>
      </c>
    </row>
    <row r="175" spans="1:6">
      <c r="A175" s="3"/>
      <c r="B175" s="3"/>
      <c r="C175" s="4"/>
      <c r="D175" s="3"/>
      <c r="E175" s="6" t="e">
        <f>VLOOKUP(C175,'Refrigerant Factors'!$A$2:$B$59,2,FALSE)*D175</f>
        <v>#N/A</v>
      </c>
      <c r="F175" s="6" t="e">
        <f t="shared" si="2"/>
        <v>#N/A</v>
      </c>
    </row>
    <row r="176" spans="1:6">
      <c r="A176" s="3"/>
      <c r="B176" s="3"/>
      <c r="C176" s="4"/>
      <c r="D176" s="3"/>
      <c r="E176" s="6" t="e">
        <f>VLOOKUP(C176,'Refrigerant Factors'!$A$2:$B$59,2,FALSE)*D176</f>
        <v>#N/A</v>
      </c>
      <c r="F176" s="6" t="e">
        <f t="shared" si="2"/>
        <v>#N/A</v>
      </c>
    </row>
    <row r="177" spans="1:6">
      <c r="A177" s="3"/>
      <c r="B177" s="3"/>
      <c r="C177" s="4"/>
      <c r="D177" s="3"/>
      <c r="E177" s="6" t="e">
        <f>VLOOKUP(C177,'Refrigerant Factors'!$A$2:$B$59,2,FALSE)*D177</f>
        <v>#N/A</v>
      </c>
      <c r="F177" s="6" t="e">
        <f t="shared" si="2"/>
        <v>#N/A</v>
      </c>
    </row>
    <row r="178" spans="1:6">
      <c r="A178" s="3"/>
      <c r="B178" s="3"/>
      <c r="C178" s="4"/>
      <c r="D178" s="3"/>
      <c r="E178" s="6" t="e">
        <f>VLOOKUP(C178,'Refrigerant Factors'!$A$2:$B$59,2,FALSE)*D178</f>
        <v>#N/A</v>
      </c>
      <c r="F178" s="6" t="e">
        <f t="shared" si="2"/>
        <v>#N/A</v>
      </c>
    </row>
    <row r="179" spans="1:6">
      <c r="A179" s="3"/>
      <c r="B179" s="3"/>
      <c r="C179" s="4"/>
      <c r="D179" s="3"/>
      <c r="E179" s="6" t="e">
        <f>VLOOKUP(C179,'Refrigerant Factors'!$A$2:$B$59,2,FALSE)*D179</f>
        <v>#N/A</v>
      </c>
      <c r="F179" s="6" t="e">
        <f t="shared" si="2"/>
        <v>#N/A</v>
      </c>
    </row>
    <row r="180" spans="1:6">
      <c r="A180" s="3"/>
      <c r="B180" s="3"/>
      <c r="C180" s="4"/>
      <c r="D180" s="3"/>
      <c r="E180" s="6" t="e">
        <f>VLOOKUP(C180,'Refrigerant Factors'!$A$2:$B$59,2,FALSE)*D180</f>
        <v>#N/A</v>
      </c>
      <c r="F180" s="6" t="e">
        <f t="shared" si="2"/>
        <v>#N/A</v>
      </c>
    </row>
    <row r="181" spans="1:6">
      <c r="A181" s="3"/>
      <c r="B181" s="3"/>
      <c r="C181" s="4"/>
      <c r="D181" s="3"/>
      <c r="E181" s="6" t="e">
        <f>VLOOKUP(C181,'Refrigerant Factors'!$A$2:$B$59,2,FALSE)*D181</f>
        <v>#N/A</v>
      </c>
      <c r="F181" s="6" t="e">
        <f t="shared" si="2"/>
        <v>#N/A</v>
      </c>
    </row>
    <row r="182" spans="1:6">
      <c r="A182" s="3"/>
      <c r="B182" s="3"/>
      <c r="C182" s="4"/>
      <c r="D182" s="3"/>
      <c r="E182" s="6" t="e">
        <f>VLOOKUP(C182,'Refrigerant Factors'!$A$2:$B$59,2,FALSE)*D182</f>
        <v>#N/A</v>
      </c>
      <c r="F182" s="6" t="e">
        <f t="shared" si="2"/>
        <v>#N/A</v>
      </c>
    </row>
    <row r="183" spans="1:6">
      <c r="A183" s="3"/>
      <c r="B183" s="3"/>
      <c r="C183" s="4"/>
      <c r="D183" s="3"/>
      <c r="E183" s="6" t="e">
        <f>VLOOKUP(C183,'Refrigerant Factors'!$A$2:$B$59,2,FALSE)*D183</f>
        <v>#N/A</v>
      </c>
      <c r="F183" s="6" t="e">
        <f t="shared" si="2"/>
        <v>#N/A</v>
      </c>
    </row>
    <row r="184" spans="1:6">
      <c r="A184" s="3"/>
      <c r="B184" s="3"/>
      <c r="C184" s="4"/>
      <c r="D184" s="3"/>
      <c r="E184" s="6" t="e">
        <f>VLOOKUP(C184,'Refrigerant Factors'!$A$2:$B$59,2,FALSE)*D184</f>
        <v>#N/A</v>
      </c>
      <c r="F184" s="6" t="e">
        <f t="shared" si="2"/>
        <v>#N/A</v>
      </c>
    </row>
    <row r="185" spans="1:6">
      <c r="A185" s="3"/>
      <c r="B185" s="3"/>
      <c r="C185" s="4"/>
      <c r="D185" s="3"/>
      <c r="E185" s="6" t="e">
        <f>VLOOKUP(C185,'Refrigerant Factors'!$A$2:$B$59,2,FALSE)*D185</f>
        <v>#N/A</v>
      </c>
      <c r="F185" s="6" t="e">
        <f t="shared" si="2"/>
        <v>#N/A</v>
      </c>
    </row>
    <row r="186" spans="1:6">
      <c r="A186" s="3"/>
      <c r="B186" s="3"/>
      <c r="C186" s="4"/>
      <c r="D186" s="3"/>
      <c r="E186" s="6" t="e">
        <f>VLOOKUP(C186,'Refrigerant Factors'!$A$2:$B$59,2,FALSE)*D186</f>
        <v>#N/A</v>
      </c>
      <c r="F186" s="6" t="e">
        <f t="shared" si="2"/>
        <v>#N/A</v>
      </c>
    </row>
    <row r="187" spans="1:6">
      <c r="A187" s="3"/>
      <c r="B187" s="3"/>
      <c r="C187" s="4"/>
      <c r="D187" s="3"/>
      <c r="E187" s="6" t="e">
        <f>VLOOKUP(C187,'Refrigerant Factors'!$A$2:$B$59,2,FALSE)*D187</f>
        <v>#N/A</v>
      </c>
      <c r="F187" s="6" t="e">
        <f t="shared" si="2"/>
        <v>#N/A</v>
      </c>
    </row>
    <row r="188" spans="1:6">
      <c r="A188" s="3"/>
      <c r="B188" s="3"/>
      <c r="C188" s="4"/>
      <c r="D188" s="3"/>
      <c r="E188" s="6" t="e">
        <f>VLOOKUP(C188,'Refrigerant Factors'!$A$2:$B$59,2,FALSE)*D188</f>
        <v>#N/A</v>
      </c>
      <c r="F188" s="6" t="e">
        <f t="shared" si="2"/>
        <v>#N/A</v>
      </c>
    </row>
    <row r="189" spans="1:6">
      <c r="A189" s="3"/>
      <c r="B189" s="3"/>
      <c r="C189" s="4"/>
      <c r="D189" s="3"/>
      <c r="E189" s="6" t="e">
        <f>VLOOKUP(C189,'Refrigerant Factors'!$A$2:$B$59,2,FALSE)*D189</f>
        <v>#N/A</v>
      </c>
      <c r="F189" s="6" t="e">
        <f t="shared" si="2"/>
        <v>#N/A</v>
      </c>
    </row>
    <row r="190" spans="1:6">
      <c r="A190" s="3"/>
      <c r="B190" s="3"/>
      <c r="C190" s="4"/>
      <c r="D190" s="3"/>
      <c r="E190" s="6" t="e">
        <f>VLOOKUP(C190,'Refrigerant Factors'!$A$2:$B$59,2,FALSE)*D190</f>
        <v>#N/A</v>
      </c>
      <c r="F190" s="6" t="e">
        <f t="shared" si="2"/>
        <v>#N/A</v>
      </c>
    </row>
    <row r="191" spans="1:6">
      <c r="A191" s="3"/>
      <c r="B191" s="3"/>
      <c r="C191" s="4"/>
      <c r="D191" s="3"/>
      <c r="E191" s="6" t="e">
        <f>VLOOKUP(C191,'Refrigerant Factors'!$A$2:$B$59,2,FALSE)*D191</f>
        <v>#N/A</v>
      </c>
      <c r="F191" s="6" t="e">
        <f t="shared" si="2"/>
        <v>#N/A</v>
      </c>
    </row>
    <row r="192" spans="1:6">
      <c r="A192" s="3"/>
      <c r="B192" s="3"/>
      <c r="C192" s="4"/>
      <c r="D192" s="3"/>
      <c r="E192" s="6" t="e">
        <f>VLOOKUP(C192,'Refrigerant Factors'!$A$2:$B$59,2,FALSE)*D192</f>
        <v>#N/A</v>
      </c>
      <c r="F192" s="6" t="e">
        <f t="shared" si="2"/>
        <v>#N/A</v>
      </c>
    </row>
    <row r="193" spans="1:6">
      <c r="A193" s="3"/>
      <c r="B193" s="3"/>
      <c r="C193" s="4"/>
      <c r="D193" s="3"/>
      <c r="E193" s="6" t="e">
        <f>VLOOKUP(C193,'Refrigerant Factors'!$A$2:$B$59,2,FALSE)*D193</f>
        <v>#N/A</v>
      </c>
      <c r="F193" s="6" t="e">
        <f t="shared" si="2"/>
        <v>#N/A</v>
      </c>
    </row>
    <row r="194" spans="1:6">
      <c r="A194" s="3"/>
      <c r="B194" s="3"/>
      <c r="C194" s="4"/>
      <c r="D194" s="3"/>
      <c r="E194" s="6" t="e">
        <f>VLOOKUP(C194,'Refrigerant Factors'!$A$2:$B$59,2,FALSE)*D194</f>
        <v>#N/A</v>
      </c>
      <c r="F194" s="6" t="e">
        <f t="shared" si="2"/>
        <v>#N/A</v>
      </c>
    </row>
    <row r="195" spans="1:6">
      <c r="A195" s="3"/>
      <c r="B195" s="3"/>
      <c r="C195" s="4"/>
      <c r="D195" s="3"/>
      <c r="E195" s="6" t="e">
        <f>VLOOKUP(C195,'Refrigerant Factors'!$A$2:$B$59,2,FALSE)*D195</f>
        <v>#N/A</v>
      </c>
      <c r="F195" s="6" t="e">
        <f t="shared" ref="F195:F258" si="3">E195/1000</f>
        <v>#N/A</v>
      </c>
    </row>
    <row r="196" spans="1:6">
      <c r="A196" s="3"/>
      <c r="B196" s="3"/>
      <c r="C196" s="4"/>
      <c r="D196" s="3"/>
      <c r="E196" s="6" t="e">
        <f>VLOOKUP(C196,'Refrigerant Factors'!$A$2:$B$59,2,FALSE)*D196</f>
        <v>#N/A</v>
      </c>
      <c r="F196" s="6" t="e">
        <f t="shared" si="3"/>
        <v>#N/A</v>
      </c>
    </row>
    <row r="197" spans="1:6">
      <c r="A197" s="3"/>
      <c r="B197" s="3"/>
      <c r="C197" s="4"/>
      <c r="D197" s="3"/>
      <c r="E197" s="6" t="e">
        <f>VLOOKUP(C197,'Refrigerant Factors'!$A$2:$B$59,2,FALSE)*D197</f>
        <v>#N/A</v>
      </c>
      <c r="F197" s="6" t="e">
        <f t="shared" si="3"/>
        <v>#N/A</v>
      </c>
    </row>
    <row r="198" spans="1:6">
      <c r="A198" s="3"/>
      <c r="B198" s="3"/>
      <c r="C198" s="4"/>
      <c r="D198" s="3"/>
      <c r="E198" s="6" t="e">
        <f>VLOOKUP(C198,'Refrigerant Factors'!$A$2:$B$59,2,FALSE)*D198</f>
        <v>#N/A</v>
      </c>
      <c r="F198" s="6" t="e">
        <f t="shared" si="3"/>
        <v>#N/A</v>
      </c>
    </row>
    <row r="199" spans="1:6">
      <c r="A199" s="3"/>
      <c r="B199" s="3"/>
      <c r="C199" s="4"/>
      <c r="D199" s="3"/>
      <c r="E199" s="6" t="e">
        <f>VLOOKUP(C199,'Refrigerant Factors'!$A$2:$B$59,2,FALSE)*D199</f>
        <v>#N/A</v>
      </c>
      <c r="F199" s="6" t="e">
        <f t="shared" si="3"/>
        <v>#N/A</v>
      </c>
    </row>
    <row r="200" spans="1:6">
      <c r="A200" s="3"/>
      <c r="B200" s="3"/>
      <c r="C200" s="4"/>
      <c r="D200" s="3"/>
      <c r="E200" s="6" t="e">
        <f>VLOOKUP(C200,'Refrigerant Factors'!$A$2:$B$59,2,FALSE)*D200</f>
        <v>#N/A</v>
      </c>
      <c r="F200" s="6" t="e">
        <f t="shared" si="3"/>
        <v>#N/A</v>
      </c>
    </row>
    <row r="201" spans="1:6">
      <c r="A201" s="3"/>
      <c r="B201" s="3"/>
      <c r="C201" s="4"/>
      <c r="D201" s="3"/>
      <c r="E201" s="6" t="e">
        <f>VLOOKUP(C201,'Refrigerant Factors'!$A$2:$B$59,2,FALSE)*D201</f>
        <v>#N/A</v>
      </c>
      <c r="F201" s="6" t="e">
        <f t="shared" si="3"/>
        <v>#N/A</v>
      </c>
    </row>
    <row r="202" spans="1:6">
      <c r="A202" s="3"/>
      <c r="B202" s="3"/>
      <c r="C202" s="4"/>
      <c r="D202" s="3"/>
      <c r="E202" s="6" t="e">
        <f>VLOOKUP(C202,'Refrigerant Factors'!$A$2:$B$59,2,FALSE)*D202</f>
        <v>#N/A</v>
      </c>
      <c r="F202" s="6" t="e">
        <f t="shared" si="3"/>
        <v>#N/A</v>
      </c>
    </row>
    <row r="203" spans="1:6">
      <c r="A203" s="3"/>
      <c r="B203" s="3"/>
      <c r="C203" s="4"/>
      <c r="D203" s="3"/>
      <c r="E203" s="6" t="e">
        <f>VLOOKUP(C203,'Refrigerant Factors'!$A$2:$B$59,2,FALSE)*D203</f>
        <v>#N/A</v>
      </c>
      <c r="F203" s="6" t="e">
        <f t="shared" si="3"/>
        <v>#N/A</v>
      </c>
    </row>
    <row r="204" spans="1:6">
      <c r="A204" s="3"/>
      <c r="B204" s="3"/>
      <c r="C204" s="4"/>
      <c r="D204" s="3"/>
      <c r="E204" s="6" t="e">
        <f>VLOOKUP(C204,'Refrigerant Factors'!$A$2:$B$59,2,FALSE)*D204</f>
        <v>#N/A</v>
      </c>
      <c r="F204" s="6" t="e">
        <f t="shared" si="3"/>
        <v>#N/A</v>
      </c>
    </row>
    <row r="205" spans="1:6">
      <c r="A205" s="3"/>
      <c r="B205" s="3"/>
      <c r="C205" s="4"/>
      <c r="D205" s="3"/>
      <c r="E205" s="6" t="e">
        <f>VLOOKUP(C205,'Refrigerant Factors'!$A$2:$B$59,2,FALSE)*D205</f>
        <v>#N/A</v>
      </c>
      <c r="F205" s="6" t="e">
        <f t="shared" si="3"/>
        <v>#N/A</v>
      </c>
    </row>
    <row r="206" spans="1:6">
      <c r="A206" s="3"/>
      <c r="B206" s="3"/>
      <c r="C206" s="4"/>
      <c r="D206" s="3"/>
      <c r="E206" s="6" t="e">
        <f>VLOOKUP(C206,'Refrigerant Factors'!$A$2:$B$59,2,FALSE)*D206</f>
        <v>#N/A</v>
      </c>
      <c r="F206" s="6" t="e">
        <f t="shared" si="3"/>
        <v>#N/A</v>
      </c>
    </row>
    <row r="207" spans="1:6">
      <c r="A207" s="3"/>
      <c r="B207" s="3"/>
      <c r="C207" s="4"/>
      <c r="D207" s="3"/>
      <c r="E207" s="6" t="e">
        <f>VLOOKUP(C207,'Refrigerant Factors'!$A$2:$B$59,2,FALSE)*D207</f>
        <v>#N/A</v>
      </c>
      <c r="F207" s="6" t="e">
        <f t="shared" si="3"/>
        <v>#N/A</v>
      </c>
    </row>
    <row r="208" spans="1:6">
      <c r="A208" s="3"/>
      <c r="B208" s="3"/>
      <c r="C208" s="4"/>
      <c r="D208" s="3"/>
      <c r="E208" s="6" t="e">
        <f>VLOOKUP(C208,'Refrigerant Factors'!$A$2:$B$59,2,FALSE)*D208</f>
        <v>#N/A</v>
      </c>
      <c r="F208" s="6" t="e">
        <f t="shared" si="3"/>
        <v>#N/A</v>
      </c>
    </row>
    <row r="209" spans="1:6">
      <c r="A209" s="3"/>
      <c r="B209" s="3"/>
      <c r="C209" s="4"/>
      <c r="D209" s="3"/>
      <c r="E209" s="6" t="e">
        <f>VLOOKUP(C209,'Refrigerant Factors'!$A$2:$B$59,2,FALSE)*D209</f>
        <v>#N/A</v>
      </c>
      <c r="F209" s="6" t="e">
        <f t="shared" si="3"/>
        <v>#N/A</v>
      </c>
    </row>
    <row r="210" spans="1:6">
      <c r="A210" s="3"/>
      <c r="B210" s="3"/>
      <c r="C210" s="4"/>
      <c r="D210" s="3"/>
      <c r="E210" s="6" t="e">
        <f>VLOOKUP(C210,'Refrigerant Factors'!$A$2:$B$59,2,FALSE)*D210</f>
        <v>#N/A</v>
      </c>
      <c r="F210" s="6" t="e">
        <f t="shared" si="3"/>
        <v>#N/A</v>
      </c>
    </row>
    <row r="211" spans="1:6">
      <c r="A211" s="3"/>
      <c r="B211" s="3"/>
      <c r="C211" s="4"/>
      <c r="D211" s="3"/>
      <c r="E211" s="6" t="e">
        <f>VLOOKUP(C211,'Refrigerant Factors'!$A$2:$B$59,2,FALSE)*D211</f>
        <v>#N/A</v>
      </c>
      <c r="F211" s="6" t="e">
        <f t="shared" si="3"/>
        <v>#N/A</v>
      </c>
    </row>
    <row r="212" spans="1:6">
      <c r="A212" s="3"/>
      <c r="B212" s="3"/>
      <c r="C212" s="4"/>
      <c r="D212" s="3"/>
      <c r="E212" s="6" t="e">
        <f>VLOOKUP(C212,'Refrigerant Factors'!$A$2:$B$59,2,FALSE)*D212</f>
        <v>#N/A</v>
      </c>
      <c r="F212" s="6" t="e">
        <f t="shared" si="3"/>
        <v>#N/A</v>
      </c>
    </row>
    <row r="213" spans="1:6">
      <c r="A213" s="3"/>
      <c r="B213" s="3"/>
      <c r="C213" s="4"/>
      <c r="D213" s="3"/>
      <c r="E213" s="6" t="e">
        <f>VLOOKUP(C213,'Refrigerant Factors'!$A$2:$B$59,2,FALSE)*D213</f>
        <v>#N/A</v>
      </c>
      <c r="F213" s="6" t="e">
        <f t="shared" si="3"/>
        <v>#N/A</v>
      </c>
    </row>
    <row r="214" spans="1:6">
      <c r="A214" s="3"/>
      <c r="B214" s="3"/>
      <c r="C214" s="4"/>
      <c r="D214" s="3"/>
      <c r="E214" s="6" t="e">
        <f>VLOOKUP(C214,'Refrigerant Factors'!$A$2:$B$59,2,FALSE)*D214</f>
        <v>#N/A</v>
      </c>
      <c r="F214" s="6" t="e">
        <f t="shared" si="3"/>
        <v>#N/A</v>
      </c>
    </row>
    <row r="215" spans="1:6">
      <c r="A215" s="3"/>
      <c r="B215" s="3"/>
      <c r="C215" s="4"/>
      <c r="D215" s="3"/>
      <c r="E215" s="6" t="e">
        <f>VLOOKUP(C215,'Refrigerant Factors'!$A$2:$B$59,2,FALSE)*D215</f>
        <v>#N/A</v>
      </c>
      <c r="F215" s="6" t="e">
        <f t="shared" si="3"/>
        <v>#N/A</v>
      </c>
    </row>
    <row r="216" spans="1:6">
      <c r="A216" s="3"/>
      <c r="B216" s="3"/>
      <c r="C216" s="4"/>
      <c r="D216" s="3"/>
      <c r="E216" s="6" t="e">
        <f>VLOOKUP(C216,'Refrigerant Factors'!$A$2:$B$59,2,FALSE)*D216</f>
        <v>#N/A</v>
      </c>
      <c r="F216" s="6" t="e">
        <f t="shared" si="3"/>
        <v>#N/A</v>
      </c>
    </row>
    <row r="217" spans="1:6">
      <c r="A217" s="3"/>
      <c r="B217" s="3"/>
      <c r="C217" s="4"/>
      <c r="D217" s="3"/>
      <c r="E217" s="6" t="e">
        <f>VLOOKUP(C217,'Refrigerant Factors'!$A$2:$B$59,2,FALSE)*D217</f>
        <v>#N/A</v>
      </c>
      <c r="F217" s="6" t="e">
        <f t="shared" si="3"/>
        <v>#N/A</v>
      </c>
    </row>
    <row r="218" spans="1:6">
      <c r="A218" s="3"/>
      <c r="B218" s="3"/>
      <c r="C218" s="4"/>
      <c r="D218" s="3"/>
      <c r="E218" s="6" t="e">
        <f>VLOOKUP(C218,'Refrigerant Factors'!$A$2:$B$59,2,FALSE)*D218</f>
        <v>#N/A</v>
      </c>
      <c r="F218" s="6" t="e">
        <f t="shared" si="3"/>
        <v>#N/A</v>
      </c>
    </row>
    <row r="219" spans="1:6">
      <c r="A219" s="3"/>
      <c r="B219" s="3"/>
      <c r="C219" s="4"/>
      <c r="D219" s="3"/>
      <c r="E219" s="6" t="e">
        <f>VLOOKUP(C219,'Refrigerant Factors'!$A$2:$B$59,2,FALSE)*D219</f>
        <v>#N/A</v>
      </c>
      <c r="F219" s="6" t="e">
        <f t="shared" si="3"/>
        <v>#N/A</v>
      </c>
    </row>
    <row r="220" spans="1:6">
      <c r="A220" s="3"/>
      <c r="B220" s="3"/>
      <c r="C220" s="4"/>
      <c r="D220" s="3"/>
      <c r="E220" s="6" t="e">
        <f>VLOOKUP(C220,'Refrigerant Factors'!$A$2:$B$59,2,FALSE)*D220</f>
        <v>#N/A</v>
      </c>
      <c r="F220" s="6" t="e">
        <f t="shared" si="3"/>
        <v>#N/A</v>
      </c>
    </row>
    <row r="221" spans="1:6">
      <c r="A221" s="3"/>
      <c r="B221" s="3"/>
      <c r="C221" s="4"/>
      <c r="D221" s="3"/>
      <c r="E221" s="6" t="e">
        <f>VLOOKUP(C221,'Refrigerant Factors'!$A$2:$B$59,2,FALSE)*D221</f>
        <v>#N/A</v>
      </c>
      <c r="F221" s="6" t="e">
        <f t="shared" si="3"/>
        <v>#N/A</v>
      </c>
    </row>
    <row r="222" spans="1:6">
      <c r="A222" s="3"/>
      <c r="B222" s="3"/>
      <c r="C222" s="4"/>
      <c r="D222" s="3"/>
      <c r="E222" s="6" t="e">
        <f>VLOOKUP(C222,'Refrigerant Factors'!$A$2:$B$59,2,FALSE)*D222</f>
        <v>#N/A</v>
      </c>
      <c r="F222" s="6" t="e">
        <f t="shared" si="3"/>
        <v>#N/A</v>
      </c>
    </row>
    <row r="223" spans="1:6">
      <c r="A223" s="3"/>
      <c r="B223" s="3"/>
      <c r="C223" s="4"/>
      <c r="D223" s="3"/>
      <c r="E223" s="6" t="e">
        <f>VLOOKUP(C223,'Refrigerant Factors'!$A$2:$B$59,2,FALSE)*D223</f>
        <v>#N/A</v>
      </c>
      <c r="F223" s="6" t="e">
        <f t="shared" si="3"/>
        <v>#N/A</v>
      </c>
    </row>
    <row r="224" spans="1:6">
      <c r="A224" s="3"/>
      <c r="B224" s="3"/>
      <c r="C224" s="4"/>
      <c r="D224" s="3"/>
      <c r="E224" s="6" t="e">
        <f>VLOOKUP(C224,'Refrigerant Factors'!$A$2:$B$59,2,FALSE)*D224</f>
        <v>#N/A</v>
      </c>
      <c r="F224" s="6" t="e">
        <f t="shared" si="3"/>
        <v>#N/A</v>
      </c>
    </row>
    <row r="225" spans="1:6">
      <c r="A225" s="3"/>
      <c r="B225" s="3"/>
      <c r="C225" s="4"/>
      <c r="D225" s="3"/>
      <c r="E225" s="6" t="e">
        <f>VLOOKUP(C225,'Refrigerant Factors'!$A$2:$B$59,2,FALSE)*D225</f>
        <v>#N/A</v>
      </c>
      <c r="F225" s="6" t="e">
        <f t="shared" si="3"/>
        <v>#N/A</v>
      </c>
    </row>
    <row r="226" spans="1:6">
      <c r="A226" s="3"/>
      <c r="B226" s="3"/>
      <c r="C226" s="4"/>
      <c r="D226" s="3"/>
      <c r="E226" s="6" t="e">
        <f>VLOOKUP(C226,'Refrigerant Factors'!$A$2:$B$59,2,FALSE)*D226</f>
        <v>#N/A</v>
      </c>
      <c r="F226" s="6" t="e">
        <f t="shared" si="3"/>
        <v>#N/A</v>
      </c>
    </row>
    <row r="227" spans="1:6">
      <c r="A227" s="3"/>
      <c r="B227" s="3"/>
      <c r="C227" s="4"/>
      <c r="D227" s="3"/>
      <c r="E227" s="6" t="e">
        <f>VLOOKUP(C227,'Refrigerant Factors'!$A$2:$B$59,2,FALSE)*D227</f>
        <v>#N/A</v>
      </c>
      <c r="F227" s="6" t="e">
        <f t="shared" si="3"/>
        <v>#N/A</v>
      </c>
    </row>
    <row r="228" spans="1:6">
      <c r="A228" s="3"/>
      <c r="B228" s="3"/>
      <c r="C228" s="4"/>
      <c r="D228" s="3"/>
      <c r="E228" s="6" t="e">
        <f>VLOOKUP(C228,'Refrigerant Factors'!$A$2:$B$59,2,FALSE)*D228</f>
        <v>#N/A</v>
      </c>
      <c r="F228" s="6" t="e">
        <f t="shared" si="3"/>
        <v>#N/A</v>
      </c>
    </row>
    <row r="229" spans="1:6">
      <c r="A229" s="3"/>
      <c r="B229" s="3"/>
      <c r="C229" s="4"/>
      <c r="D229" s="3"/>
      <c r="E229" s="6" t="e">
        <f>VLOOKUP(C229,'Refrigerant Factors'!$A$2:$B$59,2,FALSE)*D229</f>
        <v>#N/A</v>
      </c>
      <c r="F229" s="6" t="e">
        <f t="shared" si="3"/>
        <v>#N/A</v>
      </c>
    </row>
    <row r="230" spans="1:6">
      <c r="A230" s="3"/>
      <c r="B230" s="3"/>
      <c r="C230" s="4"/>
      <c r="D230" s="3"/>
      <c r="E230" s="6" t="e">
        <f>VLOOKUP(C230,'Refrigerant Factors'!$A$2:$B$59,2,FALSE)*D230</f>
        <v>#N/A</v>
      </c>
      <c r="F230" s="6" t="e">
        <f t="shared" si="3"/>
        <v>#N/A</v>
      </c>
    </row>
    <row r="231" spans="1:6">
      <c r="A231" s="3"/>
      <c r="B231" s="3"/>
      <c r="C231" s="4"/>
      <c r="D231" s="3"/>
      <c r="E231" s="6" t="e">
        <f>VLOOKUP(C231,'Refrigerant Factors'!$A$2:$B$59,2,FALSE)*D231</f>
        <v>#N/A</v>
      </c>
      <c r="F231" s="6" t="e">
        <f t="shared" si="3"/>
        <v>#N/A</v>
      </c>
    </row>
    <row r="232" spans="1:6">
      <c r="A232" s="3"/>
      <c r="B232" s="3"/>
      <c r="C232" s="4"/>
      <c r="D232" s="3"/>
      <c r="E232" s="6" t="e">
        <f>VLOOKUP(C232,'Refrigerant Factors'!$A$2:$B$59,2,FALSE)*D232</f>
        <v>#N/A</v>
      </c>
      <c r="F232" s="6" t="e">
        <f t="shared" si="3"/>
        <v>#N/A</v>
      </c>
    </row>
    <row r="233" spans="1:6">
      <c r="A233" s="3"/>
      <c r="B233" s="3"/>
      <c r="C233" s="4"/>
      <c r="D233" s="3"/>
      <c r="E233" s="6" t="e">
        <f>VLOOKUP(C233,'Refrigerant Factors'!$A$2:$B$59,2,FALSE)*D233</f>
        <v>#N/A</v>
      </c>
      <c r="F233" s="6" t="e">
        <f t="shared" si="3"/>
        <v>#N/A</v>
      </c>
    </row>
    <row r="234" spans="1:6">
      <c r="A234" s="3"/>
      <c r="B234" s="3"/>
      <c r="C234" s="4"/>
      <c r="D234" s="3"/>
      <c r="E234" s="6" t="e">
        <f>VLOOKUP(C234,'Refrigerant Factors'!$A$2:$B$59,2,FALSE)*D234</f>
        <v>#N/A</v>
      </c>
      <c r="F234" s="6" t="e">
        <f t="shared" si="3"/>
        <v>#N/A</v>
      </c>
    </row>
    <row r="235" spans="1:6">
      <c r="A235" s="3"/>
      <c r="B235" s="3"/>
      <c r="C235" s="4"/>
      <c r="D235" s="3"/>
      <c r="E235" s="6" t="e">
        <f>VLOOKUP(C235,'Refrigerant Factors'!$A$2:$B$59,2,FALSE)*D235</f>
        <v>#N/A</v>
      </c>
      <c r="F235" s="6" t="e">
        <f t="shared" si="3"/>
        <v>#N/A</v>
      </c>
    </row>
    <row r="236" spans="1:6">
      <c r="A236" s="3"/>
      <c r="B236" s="3"/>
      <c r="C236" s="4"/>
      <c r="D236" s="3"/>
      <c r="E236" s="6" t="e">
        <f>VLOOKUP(C236,'Refrigerant Factors'!$A$2:$B$59,2,FALSE)*D236</f>
        <v>#N/A</v>
      </c>
      <c r="F236" s="6" t="e">
        <f t="shared" si="3"/>
        <v>#N/A</v>
      </c>
    </row>
    <row r="237" spans="1:6">
      <c r="A237" s="3"/>
      <c r="B237" s="3"/>
      <c r="C237" s="4"/>
      <c r="D237" s="3"/>
      <c r="E237" s="6" t="e">
        <f>VLOOKUP(C237,'Refrigerant Factors'!$A$2:$B$59,2,FALSE)*D237</f>
        <v>#N/A</v>
      </c>
      <c r="F237" s="6" t="e">
        <f t="shared" si="3"/>
        <v>#N/A</v>
      </c>
    </row>
    <row r="238" spans="1:6">
      <c r="A238" s="3"/>
      <c r="B238" s="3"/>
      <c r="C238" s="4"/>
      <c r="D238" s="3"/>
      <c r="E238" s="6" t="e">
        <f>VLOOKUP(C238,'Refrigerant Factors'!$A$2:$B$59,2,FALSE)*D238</f>
        <v>#N/A</v>
      </c>
      <c r="F238" s="6" t="e">
        <f t="shared" si="3"/>
        <v>#N/A</v>
      </c>
    </row>
    <row r="239" spans="1:6">
      <c r="A239" s="3"/>
      <c r="B239" s="3"/>
      <c r="C239" s="4"/>
      <c r="D239" s="3"/>
      <c r="E239" s="6" t="e">
        <f>VLOOKUP(C239,'Refrigerant Factors'!$A$2:$B$59,2,FALSE)*D239</f>
        <v>#N/A</v>
      </c>
      <c r="F239" s="6" t="e">
        <f t="shared" si="3"/>
        <v>#N/A</v>
      </c>
    </row>
    <row r="240" spans="1:6">
      <c r="A240" s="3"/>
      <c r="B240" s="3"/>
      <c r="C240" s="4"/>
      <c r="D240" s="3"/>
      <c r="E240" s="6" t="e">
        <f>VLOOKUP(C240,'Refrigerant Factors'!$A$2:$B$59,2,FALSE)*D240</f>
        <v>#N/A</v>
      </c>
      <c r="F240" s="6" t="e">
        <f t="shared" si="3"/>
        <v>#N/A</v>
      </c>
    </row>
    <row r="241" spans="1:6">
      <c r="A241" s="3"/>
      <c r="B241" s="3"/>
      <c r="C241" s="4"/>
      <c r="D241" s="3"/>
      <c r="E241" s="6" t="e">
        <f>VLOOKUP(C241,'Refrigerant Factors'!$A$2:$B$59,2,FALSE)*D241</f>
        <v>#N/A</v>
      </c>
      <c r="F241" s="6" t="e">
        <f t="shared" si="3"/>
        <v>#N/A</v>
      </c>
    </row>
    <row r="242" spans="1:6">
      <c r="A242" s="3"/>
      <c r="B242" s="3"/>
      <c r="C242" s="4"/>
      <c r="D242" s="3"/>
      <c r="E242" s="6" t="e">
        <f>VLOOKUP(C242,'Refrigerant Factors'!$A$2:$B$59,2,FALSE)*D242</f>
        <v>#N/A</v>
      </c>
      <c r="F242" s="6" t="e">
        <f t="shared" si="3"/>
        <v>#N/A</v>
      </c>
    </row>
    <row r="243" spans="1:6">
      <c r="A243" s="3"/>
      <c r="B243" s="3"/>
      <c r="C243" s="4"/>
      <c r="D243" s="3"/>
      <c r="E243" s="6" t="e">
        <f>VLOOKUP(C243,'Refrigerant Factors'!$A$2:$B$59,2,FALSE)*D243</f>
        <v>#N/A</v>
      </c>
      <c r="F243" s="6" t="e">
        <f t="shared" si="3"/>
        <v>#N/A</v>
      </c>
    </row>
    <row r="244" spans="1:6">
      <c r="A244" s="3"/>
      <c r="B244" s="3"/>
      <c r="C244" s="4"/>
      <c r="D244" s="3"/>
      <c r="E244" s="6" t="e">
        <f>VLOOKUP(C244,'Refrigerant Factors'!$A$2:$B$59,2,FALSE)*D244</f>
        <v>#N/A</v>
      </c>
      <c r="F244" s="6" t="e">
        <f t="shared" si="3"/>
        <v>#N/A</v>
      </c>
    </row>
    <row r="245" spans="1:6">
      <c r="A245" s="3"/>
      <c r="B245" s="3"/>
      <c r="C245" s="4"/>
      <c r="D245" s="3"/>
      <c r="E245" s="6" t="e">
        <f>VLOOKUP(C245,'Refrigerant Factors'!$A$2:$B$59,2,FALSE)*D245</f>
        <v>#N/A</v>
      </c>
      <c r="F245" s="6" t="e">
        <f t="shared" si="3"/>
        <v>#N/A</v>
      </c>
    </row>
    <row r="246" spans="1:6">
      <c r="A246" s="3"/>
      <c r="B246" s="3"/>
      <c r="C246" s="4"/>
      <c r="D246" s="3"/>
      <c r="E246" s="6" t="e">
        <f>VLOOKUP(C246,'Refrigerant Factors'!$A$2:$B$59,2,FALSE)*D246</f>
        <v>#N/A</v>
      </c>
      <c r="F246" s="6" t="e">
        <f t="shared" si="3"/>
        <v>#N/A</v>
      </c>
    </row>
    <row r="247" spans="1:6">
      <c r="A247" s="3"/>
      <c r="B247" s="3"/>
      <c r="C247" s="4"/>
      <c r="D247" s="3"/>
      <c r="E247" s="6" t="e">
        <f>VLOOKUP(C247,'Refrigerant Factors'!$A$2:$B$59,2,FALSE)*D247</f>
        <v>#N/A</v>
      </c>
      <c r="F247" s="6" t="e">
        <f t="shared" si="3"/>
        <v>#N/A</v>
      </c>
    </row>
    <row r="248" spans="1:6">
      <c r="A248" s="3"/>
      <c r="B248" s="3"/>
      <c r="C248" s="4"/>
      <c r="D248" s="3"/>
      <c r="E248" s="6" t="e">
        <f>VLOOKUP(C248,'Refrigerant Factors'!$A$2:$B$59,2,FALSE)*D248</f>
        <v>#N/A</v>
      </c>
      <c r="F248" s="6" t="e">
        <f t="shared" si="3"/>
        <v>#N/A</v>
      </c>
    </row>
    <row r="249" spans="1:6">
      <c r="A249" s="3"/>
      <c r="B249" s="3"/>
      <c r="C249" s="4"/>
      <c r="D249" s="3"/>
      <c r="E249" s="6" t="e">
        <f>VLOOKUP(C249,'Refrigerant Factors'!$A$2:$B$59,2,FALSE)*D249</f>
        <v>#N/A</v>
      </c>
      <c r="F249" s="6" t="e">
        <f t="shared" si="3"/>
        <v>#N/A</v>
      </c>
    </row>
    <row r="250" spans="1:6">
      <c r="A250" s="3"/>
      <c r="B250" s="3"/>
      <c r="C250" s="4"/>
      <c r="D250" s="3"/>
      <c r="E250" s="6" t="e">
        <f>VLOOKUP(C250,'Refrigerant Factors'!$A$2:$B$59,2,FALSE)*D250</f>
        <v>#N/A</v>
      </c>
      <c r="F250" s="6" t="e">
        <f t="shared" si="3"/>
        <v>#N/A</v>
      </c>
    </row>
    <row r="251" spans="1:6">
      <c r="A251" s="3"/>
      <c r="B251" s="3"/>
      <c r="C251" s="4"/>
      <c r="D251" s="3"/>
      <c r="E251" s="6" t="e">
        <f>VLOOKUP(C251,'Refrigerant Factors'!$A$2:$B$59,2,FALSE)*D251</f>
        <v>#N/A</v>
      </c>
      <c r="F251" s="6" t="e">
        <f t="shared" si="3"/>
        <v>#N/A</v>
      </c>
    </row>
    <row r="252" spans="1:6">
      <c r="A252" s="3"/>
      <c r="B252" s="3"/>
      <c r="C252" s="4"/>
      <c r="D252" s="3"/>
      <c r="E252" s="6" t="e">
        <f>VLOOKUP(C252,'Refrigerant Factors'!$A$2:$B$59,2,FALSE)*D252</f>
        <v>#N/A</v>
      </c>
      <c r="F252" s="6" t="e">
        <f t="shared" si="3"/>
        <v>#N/A</v>
      </c>
    </row>
    <row r="253" spans="1:6">
      <c r="A253" s="3"/>
      <c r="B253" s="3"/>
      <c r="C253" s="4"/>
      <c r="D253" s="3"/>
      <c r="E253" s="6" t="e">
        <f>VLOOKUP(C253,'Refrigerant Factors'!$A$2:$B$59,2,FALSE)*D253</f>
        <v>#N/A</v>
      </c>
      <c r="F253" s="6" t="e">
        <f t="shared" si="3"/>
        <v>#N/A</v>
      </c>
    </row>
    <row r="254" spans="1:6">
      <c r="A254" s="3"/>
      <c r="B254" s="3"/>
      <c r="C254" s="4"/>
      <c r="D254" s="3"/>
      <c r="E254" s="6" t="e">
        <f>VLOOKUP(C254,'Refrigerant Factors'!$A$2:$B$59,2,FALSE)*D254</f>
        <v>#N/A</v>
      </c>
      <c r="F254" s="6" t="e">
        <f t="shared" si="3"/>
        <v>#N/A</v>
      </c>
    </row>
    <row r="255" spans="1:6">
      <c r="A255" s="3"/>
      <c r="B255" s="3"/>
      <c r="C255" s="4"/>
      <c r="D255" s="3"/>
      <c r="E255" s="6" t="e">
        <f>VLOOKUP(C255,'Refrigerant Factors'!$A$2:$B$59,2,FALSE)*D255</f>
        <v>#N/A</v>
      </c>
      <c r="F255" s="6" t="e">
        <f t="shared" si="3"/>
        <v>#N/A</v>
      </c>
    </row>
    <row r="256" spans="1:6">
      <c r="A256" s="3"/>
      <c r="B256" s="3"/>
      <c r="C256" s="4"/>
      <c r="D256" s="3"/>
      <c r="E256" s="6" t="e">
        <f>VLOOKUP(C256,'Refrigerant Factors'!$A$2:$B$59,2,FALSE)*D256</f>
        <v>#N/A</v>
      </c>
      <c r="F256" s="6" t="e">
        <f t="shared" si="3"/>
        <v>#N/A</v>
      </c>
    </row>
    <row r="257" spans="1:6">
      <c r="A257" s="3"/>
      <c r="B257" s="3"/>
      <c r="C257" s="4"/>
      <c r="D257" s="3"/>
      <c r="E257" s="6" t="e">
        <f>VLOOKUP(C257,'Refrigerant Factors'!$A$2:$B$59,2,FALSE)*D257</f>
        <v>#N/A</v>
      </c>
      <c r="F257" s="6" t="e">
        <f t="shared" si="3"/>
        <v>#N/A</v>
      </c>
    </row>
    <row r="258" spans="1:6">
      <c r="A258" s="3"/>
      <c r="B258" s="3"/>
      <c r="C258" s="4"/>
      <c r="D258" s="3"/>
      <c r="E258" s="6" t="e">
        <f>VLOOKUP(C258,'Refrigerant Factors'!$A$2:$B$59,2,FALSE)*D258</f>
        <v>#N/A</v>
      </c>
      <c r="F258" s="6" t="e">
        <f t="shared" si="3"/>
        <v>#N/A</v>
      </c>
    </row>
    <row r="259" spans="1:6">
      <c r="A259" s="3"/>
      <c r="B259" s="3"/>
      <c r="C259" s="4"/>
      <c r="D259" s="3"/>
      <c r="E259" s="6" t="e">
        <f>VLOOKUP(C259,'Refrigerant Factors'!$A$2:$B$59,2,FALSE)*D259</f>
        <v>#N/A</v>
      </c>
      <c r="F259" s="6" t="e">
        <f t="shared" ref="F259:F322" si="4">E259/1000</f>
        <v>#N/A</v>
      </c>
    </row>
    <row r="260" spans="1:6">
      <c r="A260" s="3"/>
      <c r="B260" s="3"/>
      <c r="C260" s="4"/>
      <c r="D260" s="3"/>
      <c r="E260" s="6" t="e">
        <f>VLOOKUP(C260,'Refrigerant Factors'!$A$2:$B$59,2,FALSE)*D260</f>
        <v>#N/A</v>
      </c>
      <c r="F260" s="6" t="e">
        <f t="shared" si="4"/>
        <v>#N/A</v>
      </c>
    </row>
    <row r="261" spans="1:6">
      <c r="A261" s="3"/>
      <c r="B261" s="3"/>
      <c r="C261" s="4"/>
      <c r="D261" s="3"/>
      <c r="E261" s="6" t="e">
        <f>VLOOKUP(C261,'Refrigerant Factors'!$A$2:$B$59,2,FALSE)*D261</f>
        <v>#N/A</v>
      </c>
      <c r="F261" s="6" t="e">
        <f t="shared" si="4"/>
        <v>#N/A</v>
      </c>
    </row>
    <row r="262" spans="1:6">
      <c r="A262" s="3"/>
      <c r="B262" s="3"/>
      <c r="C262" s="4"/>
      <c r="D262" s="3"/>
      <c r="E262" s="6" t="e">
        <f>VLOOKUP(C262,'Refrigerant Factors'!$A$2:$B$59,2,FALSE)*D262</f>
        <v>#N/A</v>
      </c>
      <c r="F262" s="6" t="e">
        <f t="shared" si="4"/>
        <v>#N/A</v>
      </c>
    </row>
    <row r="263" spans="1:6">
      <c r="A263" s="3"/>
      <c r="B263" s="3"/>
      <c r="C263" s="4"/>
      <c r="D263" s="3"/>
      <c r="E263" s="6" t="e">
        <f>VLOOKUP(C263,'Refrigerant Factors'!$A$2:$B$59,2,FALSE)*D263</f>
        <v>#N/A</v>
      </c>
      <c r="F263" s="6" t="e">
        <f t="shared" si="4"/>
        <v>#N/A</v>
      </c>
    </row>
    <row r="264" spans="1:6">
      <c r="A264" s="3"/>
      <c r="B264" s="3"/>
      <c r="C264" s="4"/>
      <c r="D264" s="3"/>
      <c r="E264" s="6" t="e">
        <f>VLOOKUP(C264,'Refrigerant Factors'!$A$2:$B$59,2,FALSE)*D264</f>
        <v>#N/A</v>
      </c>
      <c r="F264" s="6" t="e">
        <f t="shared" si="4"/>
        <v>#N/A</v>
      </c>
    </row>
    <row r="265" spans="1:6">
      <c r="A265" s="3"/>
      <c r="B265" s="3"/>
      <c r="C265" s="4"/>
      <c r="D265" s="3"/>
      <c r="E265" s="6" t="e">
        <f>VLOOKUP(C265,'Refrigerant Factors'!$A$2:$B$59,2,FALSE)*D265</f>
        <v>#N/A</v>
      </c>
      <c r="F265" s="6" t="e">
        <f t="shared" si="4"/>
        <v>#N/A</v>
      </c>
    </row>
    <row r="266" spans="1:6">
      <c r="A266" s="3"/>
      <c r="B266" s="3"/>
      <c r="C266" s="4"/>
      <c r="D266" s="3"/>
      <c r="E266" s="6" t="e">
        <f>VLOOKUP(C266,'Refrigerant Factors'!$A$2:$B$59,2,FALSE)*D266</f>
        <v>#N/A</v>
      </c>
      <c r="F266" s="6" t="e">
        <f t="shared" si="4"/>
        <v>#N/A</v>
      </c>
    </row>
    <row r="267" spans="1:6">
      <c r="A267" s="3"/>
      <c r="B267" s="3"/>
      <c r="C267" s="4"/>
      <c r="D267" s="3"/>
      <c r="E267" s="6" t="e">
        <f>VLOOKUP(C267,'Refrigerant Factors'!$A$2:$B$59,2,FALSE)*D267</f>
        <v>#N/A</v>
      </c>
      <c r="F267" s="6" t="e">
        <f t="shared" si="4"/>
        <v>#N/A</v>
      </c>
    </row>
    <row r="268" spans="1:6">
      <c r="A268" s="3"/>
      <c r="B268" s="3"/>
      <c r="C268" s="4"/>
      <c r="D268" s="3"/>
      <c r="E268" s="6" t="e">
        <f>VLOOKUP(C268,'Refrigerant Factors'!$A$2:$B$59,2,FALSE)*D268</f>
        <v>#N/A</v>
      </c>
      <c r="F268" s="6" t="e">
        <f t="shared" si="4"/>
        <v>#N/A</v>
      </c>
    </row>
    <row r="269" spans="1:6">
      <c r="A269" s="3"/>
      <c r="B269" s="3"/>
      <c r="C269" s="4"/>
      <c r="D269" s="3"/>
      <c r="E269" s="6" t="e">
        <f>VLOOKUP(C269,'Refrigerant Factors'!$A$2:$B$59,2,FALSE)*D269</f>
        <v>#N/A</v>
      </c>
      <c r="F269" s="6" t="e">
        <f t="shared" si="4"/>
        <v>#N/A</v>
      </c>
    </row>
    <row r="270" spans="1:6">
      <c r="A270" s="3"/>
      <c r="B270" s="3"/>
      <c r="C270" s="4"/>
      <c r="D270" s="3"/>
      <c r="E270" s="6" t="e">
        <f>VLOOKUP(C270,'Refrigerant Factors'!$A$2:$B$59,2,FALSE)*D270</f>
        <v>#N/A</v>
      </c>
      <c r="F270" s="6" t="e">
        <f t="shared" si="4"/>
        <v>#N/A</v>
      </c>
    </row>
    <row r="271" spans="1:6">
      <c r="A271" s="3"/>
      <c r="B271" s="3"/>
      <c r="C271" s="4"/>
      <c r="D271" s="3"/>
      <c r="E271" s="6" t="e">
        <f>VLOOKUP(C271,'Refrigerant Factors'!$A$2:$B$59,2,FALSE)*D271</f>
        <v>#N/A</v>
      </c>
      <c r="F271" s="6" t="e">
        <f t="shared" si="4"/>
        <v>#N/A</v>
      </c>
    </row>
    <row r="272" spans="1:6">
      <c r="A272" s="3"/>
      <c r="B272" s="3"/>
      <c r="C272" s="4"/>
      <c r="D272" s="3"/>
      <c r="E272" s="6" t="e">
        <f>VLOOKUP(C272,'Refrigerant Factors'!$A$2:$B$59,2,FALSE)*D272</f>
        <v>#N/A</v>
      </c>
      <c r="F272" s="6" t="e">
        <f t="shared" si="4"/>
        <v>#N/A</v>
      </c>
    </row>
    <row r="273" spans="1:6">
      <c r="A273" s="3"/>
      <c r="B273" s="3"/>
      <c r="C273" s="4"/>
      <c r="D273" s="3"/>
      <c r="E273" s="6" t="e">
        <f>VLOOKUP(C273,'Refrigerant Factors'!$A$2:$B$59,2,FALSE)*D273</f>
        <v>#N/A</v>
      </c>
      <c r="F273" s="6" t="e">
        <f t="shared" si="4"/>
        <v>#N/A</v>
      </c>
    </row>
    <row r="274" spans="1:6">
      <c r="A274" s="3"/>
      <c r="B274" s="3"/>
      <c r="C274" s="4"/>
      <c r="D274" s="3"/>
      <c r="E274" s="6" t="e">
        <f>VLOOKUP(C274,'Refrigerant Factors'!$A$2:$B$59,2,FALSE)*D274</f>
        <v>#N/A</v>
      </c>
      <c r="F274" s="6" t="e">
        <f t="shared" si="4"/>
        <v>#N/A</v>
      </c>
    </row>
    <row r="275" spans="1:6">
      <c r="A275" s="3"/>
      <c r="B275" s="3"/>
      <c r="C275" s="4"/>
      <c r="D275" s="3"/>
      <c r="E275" s="6" t="e">
        <f>VLOOKUP(C275,'Refrigerant Factors'!$A$2:$B$59,2,FALSE)*D275</f>
        <v>#N/A</v>
      </c>
      <c r="F275" s="6" t="e">
        <f t="shared" si="4"/>
        <v>#N/A</v>
      </c>
    </row>
    <row r="276" spans="1:6">
      <c r="A276" s="3"/>
      <c r="B276" s="3"/>
      <c r="C276" s="4"/>
      <c r="D276" s="3"/>
      <c r="E276" s="6" t="e">
        <f>VLOOKUP(C276,'Refrigerant Factors'!$A$2:$B$59,2,FALSE)*D276</f>
        <v>#N/A</v>
      </c>
      <c r="F276" s="6" t="e">
        <f t="shared" si="4"/>
        <v>#N/A</v>
      </c>
    </row>
    <row r="277" spans="1:6">
      <c r="A277" s="3"/>
      <c r="B277" s="3"/>
      <c r="C277" s="4"/>
      <c r="D277" s="3"/>
      <c r="E277" s="6" t="e">
        <f>VLOOKUP(C277,'Refrigerant Factors'!$A$2:$B$59,2,FALSE)*D277</f>
        <v>#N/A</v>
      </c>
      <c r="F277" s="6" t="e">
        <f t="shared" si="4"/>
        <v>#N/A</v>
      </c>
    </row>
    <row r="278" spans="1:6">
      <c r="A278" s="3"/>
      <c r="B278" s="3"/>
      <c r="C278" s="4"/>
      <c r="D278" s="3"/>
      <c r="E278" s="6" t="e">
        <f>VLOOKUP(C278,'Refrigerant Factors'!$A$2:$B$59,2,FALSE)*D278</f>
        <v>#N/A</v>
      </c>
      <c r="F278" s="6" t="e">
        <f t="shared" si="4"/>
        <v>#N/A</v>
      </c>
    </row>
    <row r="279" spans="1:6">
      <c r="A279" s="3"/>
      <c r="B279" s="3"/>
      <c r="C279" s="4"/>
      <c r="D279" s="3"/>
      <c r="E279" s="6" t="e">
        <f>VLOOKUP(C279,'Refrigerant Factors'!$A$2:$B$59,2,FALSE)*D279</f>
        <v>#N/A</v>
      </c>
      <c r="F279" s="6" t="e">
        <f t="shared" si="4"/>
        <v>#N/A</v>
      </c>
    </row>
    <row r="280" spans="1:6">
      <c r="A280" s="3"/>
      <c r="B280" s="3"/>
      <c r="C280" s="4"/>
      <c r="D280" s="3"/>
      <c r="E280" s="6" t="e">
        <f>VLOOKUP(C280,'Refrigerant Factors'!$A$2:$B$59,2,FALSE)*D280</f>
        <v>#N/A</v>
      </c>
      <c r="F280" s="6" t="e">
        <f t="shared" si="4"/>
        <v>#N/A</v>
      </c>
    </row>
    <row r="281" spans="1:6">
      <c r="A281" s="3"/>
      <c r="B281" s="3"/>
      <c r="C281" s="4"/>
      <c r="D281" s="3"/>
      <c r="E281" s="6" t="e">
        <f>VLOOKUP(C281,'Refrigerant Factors'!$A$2:$B$59,2,FALSE)*D281</f>
        <v>#N/A</v>
      </c>
      <c r="F281" s="6" t="e">
        <f t="shared" si="4"/>
        <v>#N/A</v>
      </c>
    </row>
    <row r="282" spans="1:6">
      <c r="A282" s="3"/>
      <c r="B282" s="3"/>
      <c r="C282" s="4"/>
      <c r="D282" s="3"/>
      <c r="E282" s="6" t="e">
        <f>VLOOKUP(C282,'Refrigerant Factors'!$A$2:$B$59,2,FALSE)*D282</f>
        <v>#N/A</v>
      </c>
      <c r="F282" s="6" t="e">
        <f t="shared" si="4"/>
        <v>#N/A</v>
      </c>
    </row>
    <row r="283" spans="1:6">
      <c r="A283" s="3"/>
      <c r="B283" s="3"/>
      <c r="C283" s="4"/>
      <c r="D283" s="3"/>
      <c r="E283" s="6" t="e">
        <f>VLOOKUP(C283,'Refrigerant Factors'!$A$2:$B$59,2,FALSE)*D283</f>
        <v>#N/A</v>
      </c>
      <c r="F283" s="6" t="e">
        <f t="shared" si="4"/>
        <v>#N/A</v>
      </c>
    </row>
    <row r="284" spans="1:6">
      <c r="A284" s="3"/>
      <c r="B284" s="3"/>
      <c r="C284" s="4"/>
      <c r="D284" s="3"/>
      <c r="E284" s="6" t="e">
        <f>VLOOKUP(C284,'Refrigerant Factors'!$A$2:$B$59,2,FALSE)*D284</f>
        <v>#N/A</v>
      </c>
      <c r="F284" s="6" t="e">
        <f t="shared" si="4"/>
        <v>#N/A</v>
      </c>
    </row>
    <row r="285" spans="1:6">
      <c r="A285" s="3"/>
      <c r="B285" s="3"/>
      <c r="C285" s="4"/>
      <c r="D285" s="3"/>
      <c r="E285" s="6" t="e">
        <f>VLOOKUP(C285,'Refrigerant Factors'!$A$2:$B$59,2,FALSE)*D285</f>
        <v>#N/A</v>
      </c>
      <c r="F285" s="6" t="e">
        <f t="shared" si="4"/>
        <v>#N/A</v>
      </c>
    </row>
    <row r="286" spans="1:6">
      <c r="A286" s="3"/>
      <c r="B286" s="3"/>
      <c r="C286" s="4"/>
      <c r="D286" s="3"/>
      <c r="E286" s="6" t="e">
        <f>VLOOKUP(C286,'Refrigerant Factors'!$A$2:$B$59,2,FALSE)*D286</f>
        <v>#N/A</v>
      </c>
      <c r="F286" s="6" t="e">
        <f t="shared" si="4"/>
        <v>#N/A</v>
      </c>
    </row>
    <row r="287" spans="1:6">
      <c r="A287" s="3"/>
      <c r="B287" s="3"/>
      <c r="C287" s="4"/>
      <c r="D287" s="3"/>
      <c r="E287" s="6" t="e">
        <f>VLOOKUP(C287,'Refrigerant Factors'!$A$2:$B$59,2,FALSE)*D287</f>
        <v>#N/A</v>
      </c>
      <c r="F287" s="6" t="e">
        <f t="shared" si="4"/>
        <v>#N/A</v>
      </c>
    </row>
    <row r="288" spans="1:6">
      <c r="A288" s="3"/>
      <c r="B288" s="3"/>
      <c r="C288" s="4"/>
      <c r="D288" s="3"/>
      <c r="E288" s="6" t="e">
        <f>VLOOKUP(C288,'Refrigerant Factors'!$A$2:$B$59,2,FALSE)*D288</f>
        <v>#N/A</v>
      </c>
      <c r="F288" s="6" t="e">
        <f t="shared" si="4"/>
        <v>#N/A</v>
      </c>
    </row>
    <row r="289" spans="1:6">
      <c r="A289" s="3"/>
      <c r="B289" s="3"/>
      <c r="C289" s="4"/>
      <c r="D289" s="3"/>
      <c r="E289" s="6" t="e">
        <f>VLOOKUP(C289,'Refrigerant Factors'!$A$2:$B$59,2,FALSE)*D289</f>
        <v>#N/A</v>
      </c>
      <c r="F289" s="6" t="e">
        <f t="shared" si="4"/>
        <v>#N/A</v>
      </c>
    </row>
    <row r="290" spans="1:6">
      <c r="A290" s="3"/>
      <c r="B290" s="3"/>
      <c r="C290" s="4"/>
      <c r="D290" s="3"/>
      <c r="E290" s="6" t="e">
        <f>VLOOKUP(C290,'Refrigerant Factors'!$A$2:$B$59,2,FALSE)*D290</f>
        <v>#N/A</v>
      </c>
      <c r="F290" s="6" t="e">
        <f t="shared" si="4"/>
        <v>#N/A</v>
      </c>
    </row>
    <row r="291" spans="1:6">
      <c r="A291" s="3"/>
      <c r="B291" s="3"/>
      <c r="C291" s="4"/>
      <c r="D291" s="3"/>
      <c r="E291" s="6" t="e">
        <f>VLOOKUP(C291,'Refrigerant Factors'!$A$2:$B$59,2,FALSE)*D291</f>
        <v>#N/A</v>
      </c>
      <c r="F291" s="6" t="e">
        <f t="shared" si="4"/>
        <v>#N/A</v>
      </c>
    </row>
    <row r="292" spans="1:6">
      <c r="A292" s="3"/>
      <c r="B292" s="3"/>
      <c r="C292" s="4"/>
      <c r="D292" s="3"/>
      <c r="E292" s="6" t="e">
        <f>VLOOKUP(C292,'Refrigerant Factors'!$A$2:$B$59,2,FALSE)*D292</f>
        <v>#N/A</v>
      </c>
      <c r="F292" s="6" t="e">
        <f t="shared" si="4"/>
        <v>#N/A</v>
      </c>
    </row>
    <row r="293" spans="1:6">
      <c r="A293" s="3"/>
      <c r="B293" s="3"/>
      <c r="C293" s="4"/>
      <c r="D293" s="3"/>
      <c r="E293" s="6" t="e">
        <f>VLOOKUP(C293,'Refrigerant Factors'!$A$2:$B$59,2,FALSE)*D293</f>
        <v>#N/A</v>
      </c>
      <c r="F293" s="6" t="e">
        <f t="shared" si="4"/>
        <v>#N/A</v>
      </c>
    </row>
    <row r="294" spans="1:6">
      <c r="A294" s="3"/>
      <c r="B294" s="3"/>
      <c r="C294" s="4"/>
      <c r="D294" s="3"/>
      <c r="E294" s="6" t="e">
        <f>VLOOKUP(C294,'Refrigerant Factors'!$A$2:$B$59,2,FALSE)*D294</f>
        <v>#N/A</v>
      </c>
      <c r="F294" s="6" t="e">
        <f t="shared" si="4"/>
        <v>#N/A</v>
      </c>
    </row>
    <row r="295" spans="1:6">
      <c r="A295" s="3"/>
      <c r="B295" s="3"/>
      <c r="C295" s="4"/>
      <c r="D295" s="3"/>
      <c r="E295" s="6" t="e">
        <f>VLOOKUP(C295,'Refrigerant Factors'!$A$2:$B$59,2,FALSE)*D295</f>
        <v>#N/A</v>
      </c>
      <c r="F295" s="6" t="e">
        <f t="shared" si="4"/>
        <v>#N/A</v>
      </c>
    </row>
    <row r="296" spans="1:6">
      <c r="A296" s="3"/>
      <c r="B296" s="3"/>
      <c r="C296" s="4"/>
      <c r="D296" s="3"/>
      <c r="E296" s="6" t="e">
        <f>VLOOKUP(C296,'Refrigerant Factors'!$A$2:$B$59,2,FALSE)*D296</f>
        <v>#N/A</v>
      </c>
      <c r="F296" s="6" t="e">
        <f t="shared" si="4"/>
        <v>#N/A</v>
      </c>
    </row>
    <row r="297" spans="1:6">
      <c r="A297" s="3"/>
      <c r="B297" s="3"/>
      <c r="C297" s="4"/>
      <c r="D297" s="3"/>
      <c r="E297" s="6" t="e">
        <f>VLOOKUP(C297,'Refrigerant Factors'!$A$2:$B$59,2,FALSE)*D297</f>
        <v>#N/A</v>
      </c>
      <c r="F297" s="6" t="e">
        <f t="shared" si="4"/>
        <v>#N/A</v>
      </c>
    </row>
    <row r="298" spans="1:6">
      <c r="A298" s="3"/>
      <c r="B298" s="3"/>
      <c r="C298" s="4"/>
      <c r="D298" s="3"/>
      <c r="E298" s="6" t="e">
        <f>VLOOKUP(C298,'Refrigerant Factors'!$A$2:$B$59,2,FALSE)*D298</f>
        <v>#N/A</v>
      </c>
      <c r="F298" s="6" t="e">
        <f t="shared" si="4"/>
        <v>#N/A</v>
      </c>
    </row>
    <row r="299" spans="1:6">
      <c r="A299" s="3"/>
      <c r="B299" s="3"/>
      <c r="C299" s="4"/>
      <c r="D299" s="3"/>
      <c r="E299" s="6" t="e">
        <f>VLOOKUP(C299,'Refrigerant Factors'!$A$2:$B$59,2,FALSE)*D299</f>
        <v>#N/A</v>
      </c>
      <c r="F299" s="6" t="e">
        <f t="shared" si="4"/>
        <v>#N/A</v>
      </c>
    </row>
    <row r="300" spans="1:6">
      <c r="A300" s="3"/>
      <c r="B300" s="3"/>
      <c r="C300" s="4"/>
      <c r="D300" s="3"/>
      <c r="E300" s="6" t="e">
        <f>VLOOKUP(C300,'Refrigerant Factors'!$A$2:$B$59,2,FALSE)*D300</f>
        <v>#N/A</v>
      </c>
      <c r="F300" s="6" t="e">
        <f t="shared" si="4"/>
        <v>#N/A</v>
      </c>
    </row>
    <row r="301" spans="1:6">
      <c r="A301" s="3"/>
      <c r="B301" s="3"/>
      <c r="C301" s="4"/>
      <c r="D301" s="3"/>
      <c r="E301" s="6" t="e">
        <f>VLOOKUP(C301,'Refrigerant Factors'!$A$2:$B$59,2,FALSE)*D301</f>
        <v>#N/A</v>
      </c>
      <c r="F301" s="6" t="e">
        <f t="shared" si="4"/>
        <v>#N/A</v>
      </c>
    </row>
    <row r="302" spans="1:6">
      <c r="A302" s="3"/>
      <c r="B302" s="3"/>
      <c r="C302" s="4"/>
      <c r="D302" s="3"/>
      <c r="E302" s="6" t="e">
        <f>VLOOKUP(C302,'Refrigerant Factors'!$A$2:$B$59,2,FALSE)*D302</f>
        <v>#N/A</v>
      </c>
      <c r="F302" s="6" t="e">
        <f t="shared" si="4"/>
        <v>#N/A</v>
      </c>
    </row>
    <row r="303" spans="1:6">
      <c r="A303" s="3"/>
      <c r="B303" s="3"/>
      <c r="C303" s="4"/>
      <c r="D303" s="3"/>
      <c r="E303" s="6" t="e">
        <f>VLOOKUP(C303,'Refrigerant Factors'!$A$2:$B$59,2,FALSE)*D303</f>
        <v>#N/A</v>
      </c>
      <c r="F303" s="6" t="e">
        <f t="shared" si="4"/>
        <v>#N/A</v>
      </c>
    </row>
    <row r="304" spans="1:6">
      <c r="A304" s="3"/>
      <c r="B304" s="3"/>
      <c r="C304" s="4"/>
      <c r="D304" s="3"/>
      <c r="E304" s="6" t="e">
        <f>VLOOKUP(C304,'Refrigerant Factors'!$A$2:$B$59,2,FALSE)*D304</f>
        <v>#N/A</v>
      </c>
      <c r="F304" s="6" t="e">
        <f t="shared" si="4"/>
        <v>#N/A</v>
      </c>
    </row>
    <row r="305" spans="1:6">
      <c r="A305" s="3"/>
      <c r="B305" s="3"/>
      <c r="C305" s="4"/>
      <c r="D305" s="3"/>
      <c r="E305" s="6" t="e">
        <f>VLOOKUP(C305,'Refrigerant Factors'!$A$2:$B$59,2,FALSE)*D305</f>
        <v>#N/A</v>
      </c>
      <c r="F305" s="6" t="e">
        <f t="shared" si="4"/>
        <v>#N/A</v>
      </c>
    </row>
    <row r="306" spans="1:6">
      <c r="A306" s="3"/>
      <c r="B306" s="3"/>
      <c r="C306" s="4"/>
      <c r="D306" s="3"/>
      <c r="E306" s="6" t="e">
        <f>VLOOKUP(C306,'Refrigerant Factors'!$A$2:$B$59,2,FALSE)*D306</f>
        <v>#N/A</v>
      </c>
      <c r="F306" s="6" t="e">
        <f t="shared" si="4"/>
        <v>#N/A</v>
      </c>
    </row>
    <row r="307" spans="1:6">
      <c r="A307" s="3"/>
      <c r="B307" s="3"/>
      <c r="C307" s="4"/>
      <c r="D307" s="3"/>
      <c r="E307" s="6" t="e">
        <f>VLOOKUP(C307,'Refrigerant Factors'!$A$2:$B$59,2,FALSE)*D307</f>
        <v>#N/A</v>
      </c>
      <c r="F307" s="6" t="e">
        <f t="shared" si="4"/>
        <v>#N/A</v>
      </c>
    </row>
    <row r="308" spans="1:6">
      <c r="A308" s="3"/>
      <c r="B308" s="3"/>
      <c r="C308" s="4"/>
      <c r="D308" s="3"/>
      <c r="E308" s="6" t="e">
        <f>VLOOKUP(C308,'Refrigerant Factors'!$A$2:$B$59,2,FALSE)*D308</f>
        <v>#N/A</v>
      </c>
      <c r="F308" s="6" t="e">
        <f t="shared" si="4"/>
        <v>#N/A</v>
      </c>
    </row>
    <row r="309" spans="1:6">
      <c r="A309" s="3"/>
      <c r="B309" s="3"/>
      <c r="C309" s="4"/>
      <c r="D309" s="3"/>
      <c r="E309" s="6" t="e">
        <f>VLOOKUP(C309,'Refrigerant Factors'!$A$2:$B$59,2,FALSE)*D309</f>
        <v>#N/A</v>
      </c>
      <c r="F309" s="6" t="e">
        <f t="shared" si="4"/>
        <v>#N/A</v>
      </c>
    </row>
    <row r="310" spans="1:6">
      <c r="A310" s="3"/>
      <c r="B310" s="3"/>
      <c r="C310" s="4"/>
      <c r="D310" s="3"/>
      <c r="E310" s="6" t="e">
        <f>VLOOKUP(C310,'Refrigerant Factors'!$A$2:$B$59,2,FALSE)*D310</f>
        <v>#N/A</v>
      </c>
      <c r="F310" s="6" t="e">
        <f t="shared" si="4"/>
        <v>#N/A</v>
      </c>
    </row>
    <row r="311" spans="1:6">
      <c r="A311" s="3"/>
      <c r="B311" s="3"/>
      <c r="C311" s="4"/>
      <c r="D311" s="3"/>
      <c r="E311" s="6" t="e">
        <f>VLOOKUP(C311,'Refrigerant Factors'!$A$2:$B$59,2,FALSE)*D311</f>
        <v>#N/A</v>
      </c>
      <c r="F311" s="6" t="e">
        <f t="shared" si="4"/>
        <v>#N/A</v>
      </c>
    </row>
    <row r="312" spans="1:6">
      <c r="A312" s="3"/>
      <c r="B312" s="3"/>
      <c r="C312" s="4"/>
      <c r="D312" s="3"/>
      <c r="E312" s="6" t="e">
        <f>VLOOKUP(C312,'Refrigerant Factors'!$A$2:$B$59,2,FALSE)*D312</f>
        <v>#N/A</v>
      </c>
      <c r="F312" s="6" t="e">
        <f t="shared" si="4"/>
        <v>#N/A</v>
      </c>
    </row>
    <row r="313" spans="1:6">
      <c r="A313" s="3"/>
      <c r="B313" s="3"/>
      <c r="C313" s="4"/>
      <c r="D313" s="3"/>
      <c r="E313" s="6" t="e">
        <f>VLOOKUP(C313,'Refrigerant Factors'!$A$2:$B$59,2,FALSE)*D313</f>
        <v>#N/A</v>
      </c>
      <c r="F313" s="6" t="e">
        <f t="shared" si="4"/>
        <v>#N/A</v>
      </c>
    </row>
    <row r="314" spans="1:6">
      <c r="A314" s="3"/>
      <c r="B314" s="3"/>
      <c r="C314" s="4"/>
      <c r="D314" s="3"/>
      <c r="E314" s="6" t="e">
        <f>VLOOKUP(C314,'Refrigerant Factors'!$A$2:$B$59,2,FALSE)*D314</f>
        <v>#N/A</v>
      </c>
      <c r="F314" s="6" t="e">
        <f t="shared" si="4"/>
        <v>#N/A</v>
      </c>
    </row>
    <row r="315" spans="1:6">
      <c r="A315" s="3"/>
      <c r="B315" s="3"/>
      <c r="C315" s="4"/>
      <c r="D315" s="3"/>
      <c r="E315" s="6" t="e">
        <f>VLOOKUP(C315,'Refrigerant Factors'!$A$2:$B$59,2,FALSE)*D315</f>
        <v>#N/A</v>
      </c>
      <c r="F315" s="6" t="e">
        <f t="shared" si="4"/>
        <v>#N/A</v>
      </c>
    </row>
    <row r="316" spans="1:6">
      <c r="A316" s="3"/>
      <c r="B316" s="3"/>
      <c r="C316" s="4"/>
      <c r="D316" s="3"/>
      <c r="E316" s="6" t="e">
        <f>VLOOKUP(C316,'Refrigerant Factors'!$A$2:$B$59,2,FALSE)*D316</f>
        <v>#N/A</v>
      </c>
      <c r="F316" s="6" t="e">
        <f t="shared" si="4"/>
        <v>#N/A</v>
      </c>
    </row>
    <row r="317" spans="1:6">
      <c r="A317" s="3"/>
      <c r="B317" s="3"/>
      <c r="C317" s="4"/>
      <c r="D317" s="3"/>
      <c r="E317" s="6" t="e">
        <f>VLOOKUP(C317,'Refrigerant Factors'!$A$2:$B$59,2,FALSE)*D317</f>
        <v>#N/A</v>
      </c>
      <c r="F317" s="6" t="e">
        <f t="shared" si="4"/>
        <v>#N/A</v>
      </c>
    </row>
    <row r="318" spans="1:6">
      <c r="A318" s="3"/>
      <c r="B318" s="3"/>
      <c r="C318" s="4"/>
      <c r="D318" s="3"/>
      <c r="E318" s="6" t="e">
        <f>VLOOKUP(C318,'Refrigerant Factors'!$A$2:$B$59,2,FALSE)*D318</f>
        <v>#N/A</v>
      </c>
      <c r="F318" s="6" t="e">
        <f t="shared" si="4"/>
        <v>#N/A</v>
      </c>
    </row>
    <row r="319" spans="1:6">
      <c r="A319" s="3"/>
      <c r="B319" s="3"/>
      <c r="C319" s="4"/>
      <c r="D319" s="3"/>
      <c r="E319" s="6" t="e">
        <f>VLOOKUP(C319,'Refrigerant Factors'!$A$2:$B$59,2,FALSE)*D319</f>
        <v>#N/A</v>
      </c>
      <c r="F319" s="6" t="e">
        <f t="shared" si="4"/>
        <v>#N/A</v>
      </c>
    </row>
    <row r="320" spans="1:6">
      <c r="A320" s="3"/>
      <c r="B320" s="3"/>
      <c r="C320" s="4"/>
      <c r="D320" s="3"/>
      <c r="E320" s="6" t="e">
        <f>VLOOKUP(C320,'Refrigerant Factors'!$A$2:$B$59,2,FALSE)*D320</f>
        <v>#N/A</v>
      </c>
      <c r="F320" s="6" t="e">
        <f t="shared" si="4"/>
        <v>#N/A</v>
      </c>
    </row>
    <row r="321" spans="1:6">
      <c r="A321" s="3"/>
      <c r="B321" s="3"/>
      <c r="C321" s="4"/>
      <c r="D321" s="3"/>
      <c r="E321" s="6" t="e">
        <f>VLOOKUP(C321,'Refrigerant Factors'!$A$2:$B$59,2,FALSE)*D321</f>
        <v>#N/A</v>
      </c>
      <c r="F321" s="6" t="e">
        <f t="shared" si="4"/>
        <v>#N/A</v>
      </c>
    </row>
    <row r="322" spans="1:6">
      <c r="A322" s="3"/>
      <c r="B322" s="3"/>
      <c r="C322" s="4"/>
      <c r="D322" s="3"/>
      <c r="E322" s="6" t="e">
        <f>VLOOKUP(C322,'Refrigerant Factors'!$A$2:$B$59,2,FALSE)*D322</f>
        <v>#N/A</v>
      </c>
      <c r="F322" s="6" t="e">
        <f t="shared" si="4"/>
        <v>#N/A</v>
      </c>
    </row>
    <row r="323" spans="1:6">
      <c r="A323" s="3"/>
      <c r="B323" s="3"/>
      <c r="C323" s="4"/>
      <c r="D323" s="3"/>
      <c r="E323" s="6" t="e">
        <f>VLOOKUP(C323,'Refrigerant Factors'!$A$2:$B$59,2,FALSE)*D323</f>
        <v>#N/A</v>
      </c>
      <c r="F323" s="6" t="e">
        <f t="shared" ref="F323:F386" si="5">E323/1000</f>
        <v>#N/A</v>
      </c>
    </row>
    <row r="324" spans="1:6">
      <c r="A324" s="3"/>
      <c r="B324" s="3"/>
      <c r="C324" s="4"/>
      <c r="D324" s="3"/>
      <c r="E324" s="6" t="e">
        <f>VLOOKUP(C324,'Refrigerant Factors'!$A$2:$B$59,2,FALSE)*D324</f>
        <v>#N/A</v>
      </c>
      <c r="F324" s="6" t="e">
        <f t="shared" si="5"/>
        <v>#N/A</v>
      </c>
    </row>
    <row r="325" spans="1:6">
      <c r="A325" s="3"/>
      <c r="B325" s="3"/>
      <c r="C325" s="4"/>
      <c r="D325" s="3"/>
      <c r="E325" s="6" t="e">
        <f>VLOOKUP(C325,'Refrigerant Factors'!$A$2:$B$59,2,FALSE)*D325</f>
        <v>#N/A</v>
      </c>
      <c r="F325" s="6" t="e">
        <f t="shared" si="5"/>
        <v>#N/A</v>
      </c>
    </row>
    <row r="326" spans="1:6">
      <c r="A326" s="3"/>
      <c r="B326" s="3"/>
      <c r="C326" s="4"/>
      <c r="D326" s="3"/>
      <c r="E326" s="6" t="e">
        <f>VLOOKUP(C326,'Refrigerant Factors'!$A$2:$B$59,2,FALSE)*D326</f>
        <v>#N/A</v>
      </c>
      <c r="F326" s="6" t="e">
        <f t="shared" si="5"/>
        <v>#N/A</v>
      </c>
    </row>
    <row r="327" spans="1:6">
      <c r="A327" s="3"/>
      <c r="B327" s="3"/>
      <c r="C327" s="4"/>
      <c r="D327" s="3"/>
      <c r="E327" s="6" t="e">
        <f>VLOOKUP(C327,'Refrigerant Factors'!$A$2:$B$59,2,FALSE)*D327</f>
        <v>#N/A</v>
      </c>
      <c r="F327" s="6" t="e">
        <f t="shared" si="5"/>
        <v>#N/A</v>
      </c>
    </row>
    <row r="328" spans="1:6">
      <c r="A328" s="3"/>
      <c r="B328" s="3"/>
      <c r="C328" s="4"/>
      <c r="D328" s="3"/>
      <c r="E328" s="6" t="e">
        <f>VLOOKUP(C328,'Refrigerant Factors'!$A$2:$B$59,2,FALSE)*D328</f>
        <v>#N/A</v>
      </c>
      <c r="F328" s="6" t="e">
        <f t="shared" si="5"/>
        <v>#N/A</v>
      </c>
    </row>
    <row r="329" spans="1:6">
      <c r="A329" s="3"/>
      <c r="B329" s="3"/>
      <c r="C329" s="4"/>
      <c r="D329" s="3"/>
      <c r="E329" s="6" t="e">
        <f>VLOOKUP(C329,'Refrigerant Factors'!$A$2:$B$59,2,FALSE)*D329</f>
        <v>#N/A</v>
      </c>
      <c r="F329" s="6" t="e">
        <f t="shared" si="5"/>
        <v>#N/A</v>
      </c>
    </row>
    <row r="330" spans="1:6">
      <c r="A330" s="3"/>
      <c r="B330" s="3"/>
      <c r="C330" s="4"/>
      <c r="D330" s="3"/>
      <c r="E330" s="6" t="e">
        <f>VLOOKUP(C330,'Refrigerant Factors'!$A$2:$B$59,2,FALSE)*D330</f>
        <v>#N/A</v>
      </c>
      <c r="F330" s="6" t="e">
        <f t="shared" si="5"/>
        <v>#N/A</v>
      </c>
    </row>
    <row r="331" spans="1:6">
      <c r="A331" s="3"/>
      <c r="B331" s="3"/>
      <c r="C331" s="4"/>
      <c r="D331" s="3"/>
      <c r="E331" s="6" t="e">
        <f>VLOOKUP(C331,'Refrigerant Factors'!$A$2:$B$59,2,FALSE)*D331</f>
        <v>#N/A</v>
      </c>
      <c r="F331" s="6" t="e">
        <f t="shared" si="5"/>
        <v>#N/A</v>
      </c>
    </row>
    <row r="332" spans="1:6">
      <c r="A332" s="3"/>
      <c r="B332" s="3"/>
      <c r="C332" s="4"/>
      <c r="D332" s="3"/>
      <c r="E332" s="6" t="e">
        <f>VLOOKUP(C332,'Refrigerant Factors'!$A$2:$B$59,2,FALSE)*D332</f>
        <v>#N/A</v>
      </c>
      <c r="F332" s="6" t="e">
        <f t="shared" si="5"/>
        <v>#N/A</v>
      </c>
    </row>
    <row r="333" spans="1:6">
      <c r="A333" s="3"/>
      <c r="B333" s="3"/>
      <c r="C333" s="4"/>
      <c r="D333" s="3"/>
      <c r="E333" s="6" t="e">
        <f>VLOOKUP(C333,'Refrigerant Factors'!$A$2:$B$59,2,FALSE)*D333</f>
        <v>#N/A</v>
      </c>
      <c r="F333" s="6" t="e">
        <f t="shared" si="5"/>
        <v>#N/A</v>
      </c>
    </row>
    <row r="334" spans="1:6">
      <c r="A334" s="3"/>
      <c r="B334" s="3"/>
      <c r="C334" s="4"/>
      <c r="D334" s="3"/>
      <c r="E334" s="6" t="e">
        <f>VLOOKUP(C334,'Refrigerant Factors'!$A$2:$B$59,2,FALSE)*D334</f>
        <v>#N/A</v>
      </c>
      <c r="F334" s="6" t="e">
        <f t="shared" si="5"/>
        <v>#N/A</v>
      </c>
    </row>
    <row r="335" spans="1:6">
      <c r="A335" s="3"/>
      <c r="B335" s="3"/>
      <c r="C335" s="4"/>
      <c r="D335" s="3"/>
      <c r="E335" s="6" t="e">
        <f>VLOOKUP(C335,'Refrigerant Factors'!$A$2:$B$59,2,FALSE)*D335</f>
        <v>#N/A</v>
      </c>
      <c r="F335" s="6" t="e">
        <f t="shared" si="5"/>
        <v>#N/A</v>
      </c>
    </row>
    <row r="336" spans="1:6">
      <c r="A336" s="3"/>
      <c r="B336" s="3"/>
      <c r="C336" s="4"/>
      <c r="D336" s="3"/>
      <c r="E336" s="6" t="e">
        <f>VLOOKUP(C336,'Refrigerant Factors'!$A$2:$B$59,2,FALSE)*D336</f>
        <v>#N/A</v>
      </c>
      <c r="F336" s="6" t="e">
        <f t="shared" si="5"/>
        <v>#N/A</v>
      </c>
    </row>
    <row r="337" spans="1:6">
      <c r="A337" s="3"/>
      <c r="B337" s="3"/>
      <c r="C337" s="4"/>
      <c r="D337" s="3"/>
      <c r="E337" s="6" t="e">
        <f>VLOOKUP(C337,'Refrigerant Factors'!$A$2:$B$59,2,FALSE)*D337</f>
        <v>#N/A</v>
      </c>
      <c r="F337" s="6" t="e">
        <f t="shared" si="5"/>
        <v>#N/A</v>
      </c>
    </row>
    <row r="338" spans="1:6">
      <c r="A338" s="3"/>
      <c r="B338" s="3"/>
      <c r="C338" s="4"/>
      <c r="D338" s="3"/>
      <c r="E338" s="6" t="e">
        <f>VLOOKUP(C338,'Refrigerant Factors'!$A$2:$B$59,2,FALSE)*D338</f>
        <v>#N/A</v>
      </c>
      <c r="F338" s="6" t="e">
        <f t="shared" si="5"/>
        <v>#N/A</v>
      </c>
    </row>
    <row r="339" spans="1:6">
      <c r="A339" s="3"/>
      <c r="B339" s="3"/>
      <c r="C339" s="4"/>
      <c r="D339" s="3"/>
      <c r="E339" s="6" t="e">
        <f>VLOOKUP(C339,'Refrigerant Factors'!$A$2:$B$59,2,FALSE)*D339</f>
        <v>#N/A</v>
      </c>
      <c r="F339" s="6" t="e">
        <f t="shared" si="5"/>
        <v>#N/A</v>
      </c>
    </row>
    <row r="340" spans="1:6">
      <c r="A340" s="3"/>
      <c r="B340" s="3"/>
      <c r="C340" s="4"/>
      <c r="D340" s="3"/>
      <c r="E340" s="6" t="e">
        <f>VLOOKUP(C340,'Refrigerant Factors'!$A$2:$B$59,2,FALSE)*D340</f>
        <v>#N/A</v>
      </c>
      <c r="F340" s="6" t="e">
        <f t="shared" si="5"/>
        <v>#N/A</v>
      </c>
    </row>
    <row r="341" spans="1:6">
      <c r="A341" s="3"/>
      <c r="B341" s="3"/>
      <c r="C341" s="4"/>
      <c r="D341" s="3"/>
      <c r="E341" s="6" t="e">
        <f>VLOOKUP(C341,'Refrigerant Factors'!$A$2:$B$59,2,FALSE)*D341</f>
        <v>#N/A</v>
      </c>
      <c r="F341" s="6" t="e">
        <f t="shared" si="5"/>
        <v>#N/A</v>
      </c>
    </row>
    <row r="342" spans="1:6">
      <c r="A342" s="3"/>
      <c r="B342" s="3"/>
      <c r="C342" s="4"/>
      <c r="D342" s="3"/>
      <c r="E342" s="6" t="e">
        <f>VLOOKUP(C342,'Refrigerant Factors'!$A$2:$B$59,2,FALSE)*D342</f>
        <v>#N/A</v>
      </c>
      <c r="F342" s="6" t="e">
        <f t="shared" si="5"/>
        <v>#N/A</v>
      </c>
    </row>
    <row r="343" spans="1:6">
      <c r="A343" s="3"/>
      <c r="B343" s="3"/>
      <c r="C343" s="4"/>
      <c r="D343" s="3"/>
      <c r="E343" s="6" t="e">
        <f>VLOOKUP(C343,'Refrigerant Factors'!$A$2:$B$59,2,FALSE)*D343</f>
        <v>#N/A</v>
      </c>
      <c r="F343" s="6" t="e">
        <f t="shared" si="5"/>
        <v>#N/A</v>
      </c>
    </row>
    <row r="344" spans="1:6">
      <c r="A344" s="3"/>
      <c r="B344" s="3"/>
      <c r="C344" s="4"/>
      <c r="D344" s="3"/>
      <c r="E344" s="6" t="e">
        <f>VLOOKUP(C344,'Refrigerant Factors'!$A$2:$B$59,2,FALSE)*D344</f>
        <v>#N/A</v>
      </c>
      <c r="F344" s="6" t="e">
        <f t="shared" si="5"/>
        <v>#N/A</v>
      </c>
    </row>
    <row r="345" spans="1:6">
      <c r="A345" s="3"/>
      <c r="B345" s="3"/>
      <c r="C345" s="4"/>
      <c r="D345" s="3"/>
      <c r="E345" s="6" t="e">
        <f>VLOOKUP(C345,'Refrigerant Factors'!$A$2:$B$59,2,FALSE)*D345</f>
        <v>#N/A</v>
      </c>
      <c r="F345" s="6" t="e">
        <f t="shared" si="5"/>
        <v>#N/A</v>
      </c>
    </row>
    <row r="346" spans="1:6">
      <c r="A346" s="3"/>
      <c r="B346" s="3"/>
      <c r="C346" s="4"/>
      <c r="D346" s="3"/>
      <c r="E346" s="6" t="e">
        <f>VLOOKUP(C346,'Refrigerant Factors'!$A$2:$B$59,2,FALSE)*D346</f>
        <v>#N/A</v>
      </c>
      <c r="F346" s="6" t="e">
        <f t="shared" si="5"/>
        <v>#N/A</v>
      </c>
    </row>
    <row r="347" spans="1:6">
      <c r="A347" s="3"/>
      <c r="B347" s="3"/>
      <c r="C347" s="4"/>
      <c r="D347" s="3"/>
      <c r="E347" s="6" t="e">
        <f>VLOOKUP(C347,'Refrigerant Factors'!$A$2:$B$59,2,FALSE)*D347</f>
        <v>#N/A</v>
      </c>
      <c r="F347" s="6" t="e">
        <f t="shared" si="5"/>
        <v>#N/A</v>
      </c>
    </row>
    <row r="348" spans="1:6">
      <c r="A348" s="3"/>
      <c r="B348" s="3"/>
      <c r="C348" s="4"/>
      <c r="D348" s="3"/>
      <c r="E348" s="6" t="e">
        <f>VLOOKUP(C348,'Refrigerant Factors'!$A$2:$B$59,2,FALSE)*D348</f>
        <v>#N/A</v>
      </c>
      <c r="F348" s="6" t="e">
        <f t="shared" si="5"/>
        <v>#N/A</v>
      </c>
    </row>
    <row r="349" spans="1:6">
      <c r="A349" s="3"/>
      <c r="B349" s="3"/>
      <c r="C349" s="4"/>
      <c r="D349" s="3"/>
      <c r="E349" s="6" t="e">
        <f>VLOOKUP(C349,'Refrigerant Factors'!$A$2:$B$59,2,FALSE)*D349</f>
        <v>#N/A</v>
      </c>
      <c r="F349" s="6" t="e">
        <f t="shared" si="5"/>
        <v>#N/A</v>
      </c>
    </row>
    <row r="350" spans="1:6">
      <c r="A350" s="3"/>
      <c r="B350" s="3"/>
      <c r="C350" s="4"/>
      <c r="D350" s="3"/>
      <c r="E350" s="6" t="e">
        <f>VLOOKUP(C350,'Refrigerant Factors'!$A$2:$B$59,2,FALSE)*D350</f>
        <v>#N/A</v>
      </c>
      <c r="F350" s="6" t="e">
        <f t="shared" si="5"/>
        <v>#N/A</v>
      </c>
    </row>
    <row r="351" spans="1:6">
      <c r="A351" s="3"/>
      <c r="B351" s="3"/>
      <c r="C351" s="4"/>
      <c r="D351" s="3"/>
      <c r="E351" s="6" t="e">
        <f>VLOOKUP(C351,'Refrigerant Factors'!$A$2:$B$59,2,FALSE)*D351</f>
        <v>#N/A</v>
      </c>
      <c r="F351" s="6" t="e">
        <f t="shared" si="5"/>
        <v>#N/A</v>
      </c>
    </row>
    <row r="352" spans="1:6">
      <c r="A352" s="3"/>
      <c r="B352" s="3"/>
      <c r="C352" s="4"/>
      <c r="D352" s="3"/>
      <c r="E352" s="6" t="e">
        <f>VLOOKUP(C352,'Refrigerant Factors'!$A$2:$B$59,2,FALSE)*D352</f>
        <v>#N/A</v>
      </c>
      <c r="F352" s="6" t="e">
        <f t="shared" si="5"/>
        <v>#N/A</v>
      </c>
    </row>
    <row r="353" spans="1:6">
      <c r="A353" s="3"/>
      <c r="B353" s="3"/>
      <c r="C353" s="4"/>
      <c r="D353" s="3"/>
      <c r="E353" s="6" t="e">
        <f>VLOOKUP(C353,'Refrigerant Factors'!$A$2:$B$59,2,FALSE)*D353</f>
        <v>#N/A</v>
      </c>
      <c r="F353" s="6" t="e">
        <f t="shared" si="5"/>
        <v>#N/A</v>
      </c>
    </row>
    <row r="354" spans="1:6">
      <c r="A354" s="3"/>
      <c r="B354" s="3"/>
      <c r="C354" s="4"/>
      <c r="D354" s="3"/>
      <c r="E354" s="6" t="e">
        <f>VLOOKUP(C354,'Refrigerant Factors'!$A$2:$B$59,2,FALSE)*D354</f>
        <v>#N/A</v>
      </c>
      <c r="F354" s="6" t="e">
        <f t="shared" si="5"/>
        <v>#N/A</v>
      </c>
    </row>
    <row r="355" spans="1:6">
      <c r="A355" s="3"/>
      <c r="B355" s="3"/>
      <c r="C355" s="4"/>
      <c r="D355" s="3"/>
      <c r="E355" s="6" t="e">
        <f>VLOOKUP(C355,'Refrigerant Factors'!$A$2:$B$59,2,FALSE)*D355</f>
        <v>#N/A</v>
      </c>
      <c r="F355" s="6" t="e">
        <f t="shared" si="5"/>
        <v>#N/A</v>
      </c>
    </row>
    <row r="356" spans="1:6">
      <c r="A356" s="3"/>
      <c r="B356" s="3"/>
      <c r="C356" s="4"/>
      <c r="D356" s="3"/>
      <c r="E356" s="6" t="e">
        <f>VLOOKUP(C356,'Refrigerant Factors'!$A$2:$B$59,2,FALSE)*D356</f>
        <v>#N/A</v>
      </c>
      <c r="F356" s="6" t="e">
        <f t="shared" si="5"/>
        <v>#N/A</v>
      </c>
    </row>
    <row r="357" spans="1:6">
      <c r="A357" s="3"/>
      <c r="B357" s="3"/>
      <c r="C357" s="4"/>
      <c r="D357" s="3"/>
      <c r="E357" s="6" t="e">
        <f>VLOOKUP(C357,'Refrigerant Factors'!$A$2:$B$59,2,FALSE)*D357</f>
        <v>#N/A</v>
      </c>
      <c r="F357" s="6" t="e">
        <f t="shared" si="5"/>
        <v>#N/A</v>
      </c>
    </row>
    <row r="358" spans="1:6">
      <c r="A358" s="3"/>
      <c r="B358" s="3"/>
      <c r="C358" s="4"/>
      <c r="D358" s="3"/>
      <c r="E358" s="6" t="e">
        <f>VLOOKUP(C358,'Refrigerant Factors'!$A$2:$B$59,2,FALSE)*D358</f>
        <v>#N/A</v>
      </c>
      <c r="F358" s="6" t="e">
        <f t="shared" si="5"/>
        <v>#N/A</v>
      </c>
    </row>
    <row r="359" spans="1:6">
      <c r="A359" s="3"/>
      <c r="B359" s="3"/>
      <c r="C359" s="4"/>
      <c r="D359" s="3"/>
      <c r="E359" s="6" t="e">
        <f>VLOOKUP(C359,'Refrigerant Factors'!$A$2:$B$59,2,FALSE)*D359</f>
        <v>#N/A</v>
      </c>
      <c r="F359" s="6" t="e">
        <f t="shared" si="5"/>
        <v>#N/A</v>
      </c>
    </row>
    <row r="360" spans="1:6">
      <c r="A360" s="3"/>
      <c r="B360" s="3"/>
      <c r="C360" s="4"/>
      <c r="D360" s="3"/>
      <c r="E360" s="6" t="e">
        <f>VLOOKUP(C360,'Refrigerant Factors'!$A$2:$B$59,2,FALSE)*D360</f>
        <v>#N/A</v>
      </c>
      <c r="F360" s="6" t="e">
        <f t="shared" si="5"/>
        <v>#N/A</v>
      </c>
    </row>
    <row r="361" spans="1:6">
      <c r="A361" s="3"/>
      <c r="B361" s="3"/>
      <c r="C361" s="4"/>
      <c r="D361" s="3"/>
      <c r="E361" s="6" t="e">
        <f>VLOOKUP(C361,'Refrigerant Factors'!$A$2:$B$59,2,FALSE)*D361</f>
        <v>#N/A</v>
      </c>
      <c r="F361" s="6" t="e">
        <f t="shared" si="5"/>
        <v>#N/A</v>
      </c>
    </row>
    <row r="362" spans="1:6">
      <c r="A362" s="3"/>
      <c r="B362" s="3"/>
      <c r="C362" s="4"/>
      <c r="D362" s="3"/>
      <c r="E362" s="6" t="e">
        <f>VLOOKUP(C362,'Refrigerant Factors'!$A$2:$B$59,2,FALSE)*D362</f>
        <v>#N/A</v>
      </c>
      <c r="F362" s="6" t="e">
        <f t="shared" si="5"/>
        <v>#N/A</v>
      </c>
    </row>
    <row r="363" spans="1:6">
      <c r="A363" s="3"/>
      <c r="B363" s="3"/>
      <c r="C363" s="4"/>
      <c r="D363" s="3"/>
      <c r="E363" s="6" t="e">
        <f>VLOOKUP(C363,'Refrigerant Factors'!$A$2:$B$59,2,FALSE)*D363</f>
        <v>#N/A</v>
      </c>
      <c r="F363" s="6" t="e">
        <f t="shared" si="5"/>
        <v>#N/A</v>
      </c>
    </row>
    <row r="364" spans="1:6">
      <c r="A364" s="3"/>
      <c r="B364" s="3"/>
      <c r="C364" s="4"/>
      <c r="D364" s="3"/>
      <c r="E364" s="6" t="e">
        <f>VLOOKUP(C364,'Refrigerant Factors'!$A$2:$B$59,2,FALSE)*D364</f>
        <v>#N/A</v>
      </c>
      <c r="F364" s="6" t="e">
        <f t="shared" si="5"/>
        <v>#N/A</v>
      </c>
    </row>
    <row r="365" spans="1:6">
      <c r="A365" s="3"/>
      <c r="B365" s="3"/>
      <c r="C365" s="4"/>
      <c r="D365" s="3"/>
      <c r="E365" s="6" t="e">
        <f>VLOOKUP(C365,'Refrigerant Factors'!$A$2:$B$59,2,FALSE)*D365</f>
        <v>#N/A</v>
      </c>
      <c r="F365" s="6" t="e">
        <f t="shared" si="5"/>
        <v>#N/A</v>
      </c>
    </row>
    <row r="366" spans="1:6">
      <c r="A366" s="3"/>
      <c r="B366" s="3"/>
      <c r="C366" s="4"/>
      <c r="D366" s="3"/>
      <c r="E366" s="6" t="e">
        <f>VLOOKUP(C366,'Refrigerant Factors'!$A$2:$B$59,2,FALSE)*D366</f>
        <v>#N/A</v>
      </c>
      <c r="F366" s="6" t="e">
        <f t="shared" si="5"/>
        <v>#N/A</v>
      </c>
    </row>
    <row r="367" spans="1:6">
      <c r="A367" s="3"/>
      <c r="B367" s="3"/>
      <c r="C367" s="4"/>
      <c r="D367" s="3"/>
      <c r="E367" s="6" t="e">
        <f>VLOOKUP(C367,'Refrigerant Factors'!$A$2:$B$59,2,FALSE)*D367</f>
        <v>#N/A</v>
      </c>
      <c r="F367" s="6" t="e">
        <f t="shared" si="5"/>
        <v>#N/A</v>
      </c>
    </row>
    <row r="368" spans="1:6">
      <c r="A368" s="3"/>
      <c r="B368" s="3"/>
      <c r="C368" s="4"/>
      <c r="D368" s="3"/>
      <c r="E368" s="6" t="e">
        <f>VLOOKUP(C368,'Refrigerant Factors'!$A$2:$B$59,2,FALSE)*D368</f>
        <v>#N/A</v>
      </c>
      <c r="F368" s="6" t="e">
        <f t="shared" si="5"/>
        <v>#N/A</v>
      </c>
    </row>
    <row r="369" spans="1:6">
      <c r="A369" s="3"/>
      <c r="B369" s="3"/>
      <c r="C369" s="4"/>
      <c r="D369" s="3"/>
      <c r="E369" s="6" t="e">
        <f>VLOOKUP(C369,'Refrigerant Factors'!$A$2:$B$59,2,FALSE)*D369</f>
        <v>#N/A</v>
      </c>
      <c r="F369" s="6" t="e">
        <f t="shared" si="5"/>
        <v>#N/A</v>
      </c>
    </row>
    <row r="370" spans="1:6">
      <c r="A370" s="3"/>
      <c r="B370" s="3"/>
      <c r="C370" s="4"/>
      <c r="D370" s="3"/>
      <c r="E370" s="6" t="e">
        <f>VLOOKUP(C370,'Refrigerant Factors'!$A$2:$B$59,2,FALSE)*D370</f>
        <v>#N/A</v>
      </c>
      <c r="F370" s="6" t="e">
        <f t="shared" si="5"/>
        <v>#N/A</v>
      </c>
    </row>
    <row r="371" spans="1:6">
      <c r="A371" s="3"/>
      <c r="B371" s="3"/>
      <c r="C371" s="4"/>
      <c r="D371" s="3"/>
      <c r="E371" s="6" t="e">
        <f>VLOOKUP(C371,'Refrigerant Factors'!$A$2:$B$59,2,FALSE)*D371</f>
        <v>#N/A</v>
      </c>
      <c r="F371" s="6" t="e">
        <f t="shared" si="5"/>
        <v>#N/A</v>
      </c>
    </row>
    <row r="372" spans="1:6">
      <c r="A372" s="3"/>
      <c r="B372" s="3"/>
      <c r="C372" s="4"/>
      <c r="D372" s="3"/>
      <c r="E372" s="6" t="e">
        <f>VLOOKUP(C372,'Refrigerant Factors'!$A$2:$B$59,2,FALSE)*D372</f>
        <v>#N/A</v>
      </c>
      <c r="F372" s="6" t="e">
        <f t="shared" si="5"/>
        <v>#N/A</v>
      </c>
    </row>
    <row r="373" spans="1:6">
      <c r="A373" s="3"/>
      <c r="B373" s="3"/>
      <c r="C373" s="4"/>
      <c r="D373" s="3"/>
      <c r="E373" s="6" t="e">
        <f>VLOOKUP(C373,'Refrigerant Factors'!$A$2:$B$59,2,FALSE)*D373</f>
        <v>#N/A</v>
      </c>
      <c r="F373" s="6" t="e">
        <f t="shared" si="5"/>
        <v>#N/A</v>
      </c>
    </row>
    <row r="374" spans="1:6">
      <c r="A374" s="3"/>
      <c r="B374" s="3"/>
      <c r="C374" s="4"/>
      <c r="D374" s="3"/>
      <c r="E374" s="6" t="e">
        <f>VLOOKUP(C374,'Refrigerant Factors'!$A$2:$B$59,2,FALSE)*D374</f>
        <v>#N/A</v>
      </c>
      <c r="F374" s="6" t="e">
        <f t="shared" si="5"/>
        <v>#N/A</v>
      </c>
    </row>
    <row r="375" spans="1:6">
      <c r="A375" s="3"/>
      <c r="B375" s="3"/>
      <c r="C375" s="4"/>
      <c r="D375" s="3"/>
      <c r="E375" s="6" t="e">
        <f>VLOOKUP(C375,'Refrigerant Factors'!$A$2:$B$59,2,FALSE)*D375</f>
        <v>#N/A</v>
      </c>
      <c r="F375" s="6" t="e">
        <f t="shared" si="5"/>
        <v>#N/A</v>
      </c>
    </row>
    <row r="376" spans="1:6">
      <c r="A376" s="3"/>
      <c r="B376" s="3"/>
      <c r="C376" s="4"/>
      <c r="D376" s="3"/>
      <c r="E376" s="6" t="e">
        <f>VLOOKUP(C376,'Refrigerant Factors'!$A$2:$B$59,2,FALSE)*D376</f>
        <v>#N/A</v>
      </c>
      <c r="F376" s="6" t="e">
        <f t="shared" si="5"/>
        <v>#N/A</v>
      </c>
    </row>
    <row r="377" spans="1:6">
      <c r="A377" s="3"/>
      <c r="B377" s="3"/>
      <c r="C377" s="4"/>
      <c r="D377" s="3"/>
      <c r="E377" s="6" t="e">
        <f>VLOOKUP(C377,'Refrigerant Factors'!$A$2:$B$59,2,FALSE)*D377</f>
        <v>#N/A</v>
      </c>
      <c r="F377" s="6" t="e">
        <f t="shared" si="5"/>
        <v>#N/A</v>
      </c>
    </row>
    <row r="378" spans="1:6">
      <c r="A378" s="3"/>
      <c r="B378" s="3"/>
      <c r="C378" s="4"/>
      <c r="D378" s="3"/>
      <c r="E378" s="6" t="e">
        <f>VLOOKUP(C378,'Refrigerant Factors'!$A$2:$B$59,2,FALSE)*D378</f>
        <v>#N/A</v>
      </c>
      <c r="F378" s="6" t="e">
        <f t="shared" si="5"/>
        <v>#N/A</v>
      </c>
    </row>
    <row r="379" spans="1:6">
      <c r="A379" s="3"/>
      <c r="B379" s="3"/>
      <c r="C379" s="4"/>
      <c r="D379" s="3"/>
      <c r="E379" s="6" t="e">
        <f>VLOOKUP(C379,'Refrigerant Factors'!$A$2:$B$59,2,FALSE)*D379</f>
        <v>#N/A</v>
      </c>
      <c r="F379" s="6" t="e">
        <f t="shared" si="5"/>
        <v>#N/A</v>
      </c>
    </row>
    <row r="380" spans="1:6">
      <c r="A380" s="3"/>
      <c r="B380" s="3"/>
      <c r="C380" s="4"/>
      <c r="D380" s="3"/>
      <c r="E380" s="6" t="e">
        <f>VLOOKUP(C380,'Refrigerant Factors'!$A$2:$B$59,2,FALSE)*D380</f>
        <v>#N/A</v>
      </c>
      <c r="F380" s="6" t="e">
        <f t="shared" si="5"/>
        <v>#N/A</v>
      </c>
    </row>
    <row r="381" spans="1:6">
      <c r="A381" s="3"/>
      <c r="B381" s="3"/>
      <c r="C381" s="4"/>
      <c r="D381" s="3"/>
      <c r="E381" s="6" t="e">
        <f>VLOOKUP(C381,'Refrigerant Factors'!$A$2:$B$59,2,FALSE)*D381</f>
        <v>#N/A</v>
      </c>
      <c r="F381" s="6" t="e">
        <f t="shared" si="5"/>
        <v>#N/A</v>
      </c>
    </row>
    <row r="382" spans="1:6">
      <c r="A382" s="3"/>
      <c r="B382" s="3"/>
      <c r="C382" s="4"/>
      <c r="D382" s="3"/>
      <c r="E382" s="6" t="e">
        <f>VLOOKUP(C382,'Refrigerant Factors'!$A$2:$B$59,2,FALSE)*D382</f>
        <v>#N/A</v>
      </c>
      <c r="F382" s="6" t="e">
        <f t="shared" si="5"/>
        <v>#N/A</v>
      </c>
    </row>
    <row r="383" spans="1:6">
      <c r="A383" s="3"/>
      <c r="B383" s="3"/>
      <c r="C383" s="4"/>
      <c r="D383" s="3"/>
      <c r="E383" s="6" t="e">
        <f>VLOOKUP(C383,'Refrigerant Factors'!$A$2:$B$59,2,FALSE)*D383</f>
        <v>#N/A</v>
      </c>
      <c r="F383" s="6" t="e">
        <f t="shared" si="5"/>
        <v>#N/A</v>
      </c>
    </row>
    <row r="384" spans="1:6">
      <c r="A384" s="3"/>
      <c r="B384" s="3"/>
      <c r="C384" s="4"/>
      <c r="D384" s="3"/>
      <c r="E384" s="6" t="e">
        <f>VLOOKUP(C384,'Refrigerant Factors'!$A$2:$B$59,2,FALSE)*D384</f>
        <v>#N/A</v>
      </c>
      <c r="F384" s="6" t="e">
        <f t="shared" si="5"/>
        <v>#N/A</v>
      </c>
    </row>
    <row r="385" spans="1:6">
      <c r="A385" s="3"/>
      <c r="B385" s="3"/>
      <c r="C385" s="4"/>
      <c r="D385" s="3"/>
      <c r="E385" s="6" t="e">
        <f>VLOOKUP(C385,'Refrigerant Factors'!$A$2:$B$59,2,FALSE)*D385</f>
        <v>#N/A</v>
      </c>
      <c r="F385" s="6" t="e">
        <f t="shared" si="5"/>
        <v>#N/A</v>
      </c>
    </row>
    <row r="386" spans="1:6">
      <c r="A386" s="3"/>
      <c r="B386" s="3"/>
      <c r="C386" s="4"/>
      <c r="D386" s="3"/>
      <c r="E386" s="6" t="e">
        <f>VLOOKUP(C386,'Refrigerant Factors'!$A$2:$B$59,2,FALSE)*D386</f>
        <v>#N/A</v>
      </c>
      <c r="F386" s="6" t="e">
        <f t="shared" si="5"/>
        <v>#N/A</v>
      </c>
    </row>
    <row r="387" spans="1:6">
      <c r="A387" s="3"/>
      <c r="B387" s="3"/>
      <c r="C387" s="4"/>
      <c r="D387" s="3"/>
      <c r="E387" s="6" t="e">
        <f>VLOOKUP(C387,'Refrigerant Factors'!$A$2:$B$59,2,FALSE)*D387</f>
        <v>#N/A</v>
      </c>
      <c r="F387" s="6" t="e">
        <f t="shared" ref="F387:F450" si="6">E387/1000</f>
        <v>#N/A</v>
      </c>
    </row>
    <row r="388" spans="1:6">
      <c r="A388" s="3"/>
      <c r="B388" s="3"/>
      <c r="C388" s="4"/>
      <c r="D388" s="3"/>
      <c r="E388" s="6" t="e">
        <f>VLOOKUP(C388,'Refrigerant Factors'!$A$2:$B$59,2,FALSE)*D388</f>
        <v>#N/A</v>
      </c>
      <c r="F388" s="6" t="e">
        <f t="shared" si="6"/>
        <v>#N/A</v>
      </c>
    </row>
    <row r="389" spans="1:6">
      <c r="A389" s="3"/>
      <c r="B389" s="3"/>
      <c r="C389" s="4"/>
      <c r="D389" s="3"/>
      <c r="E389" s="6" t="e">
        <f>VLOOKUP(C389,'Refrigerant Factors'!$A$2:$B$59,2,FALSE)*D389</f>
        <v>#N/A</v>
      </c>
      <c r="F389" s="6" t="e">
        <f t="shared" si="6"/>
        <v>#N/A</v>
      </c>
    </row>
    <row r="390" spans="1:6">
      <c r="A390" s="3"/>
      <c r="B390" s="3"/>
      <c r="C390" s="4"/>
      <c r="D390" s="3"/>
      <c r="E390" s="6" t="e">
        <f>VLOOKUP(C390,'Refrigerant Factors'!$A$2:$B$59,2,FALSE)*D390</f>
        <v>#N/A</v>
      </c>
      <c r="F390" s="6" t="e">
        <f t="shared" si="6"/>
        <v>#N/A</v>
      </c>
    </row>
    <row r="391" spans="1:6">
      <c r="A391" s="3"/>
      <c r="B391" s="3"/>
      <c r="C391" s="4"/>
      <c r="D391" s="3"/>
      <c r="E391" s="6" t="e">
        <f>VLOOKUP(C391,'Refrigerant Factors'!$A$2:$B$59,2,FALSE)*D391</f>
        <v>#N/A</v>
      </c>
      <c r="F391" s="6" t="e">
        <f t="shared" si="6"/>
        <v>#N/A</v>
      </c>
    </row>
    <row r="392" spans="1:6">
      <c r="A392" s="3"/>
      <c r="B392" s="3"/>
      <c r="C392" s="4"/>
      <c r="D392" s="3"/>
      <c r="E392" s="6" t="e">
        <f>VLOOKUP(C392,'Refrigerant Factors'!$A$2:$B$59,2,FALSE)*D392</f>
        <v>#N/A</v>
      </c>
      <c r="F392" s="6" t="e">
        <f t="shared" si="6"/>
        <v>#N/A</v>
      </c>
    </row>
    <row r="393" spans="1:6">
      <c r="A393" s="3"/>
      <c r="B393" s="3"/>
      <c r="C393" s="4"/>
      <c r="D393" s="3"/>
      <c r="E393" s="6" t="e">
        <f>VLOOKUP(C393,'Refrigerant Factors'!$A$2:$B$59,2,FALSE)*D393</f>
        <v>#N/A</v>
      </c>
      <c r="F393" s="6" t="e">
        <f t="shared" si="6"/>
        <v>#N/A</v>
      </c>
    </row>
    <row r="394" spans="1:6">
      <c r="A394" s="3"/>
      <c r="B394" s="3"/>
      <c r="C394" s="4"/>
      <c r="D394" s="3"/>
      <c r="E394" s="6" t="e">
        <f>VLOOKUP(C394,'Refrigerant Factors'!$A$2:$B$59,2,FALSE)*D394</f>
        <v>#N/A</v>
      </c>
      <c r="F394" s="6" t="e">
        <f t="shared" si="6"/>
        <v>#N/A</v>
      </c>
    </row>
    <row r="395" spans="1:6">
      <c r="A395" s="3"/>
      <c r="B395" s="3"/>
      <c r="C395" s="4"/>
      <c r="D395" s="3"/>
      <c r="E395" s="6" t="e">
        <f>VLOOKUP(C395,'Refrigerant Factors'!$A$2:$B$59,2,FALSE)*D395</f>
        <v>#N/A</v>
      </c>
      <c r="F395" s="6" t="e">
        <f t="shared" si="6"/>
        <v>#N/A</v>
      </c>
    </row>
    <row r="396" spans="1:6">
      <c r="A396" s="3"/>
      <c r="B396" s="3"/>
      <c r="C396" s="4"/>
      <c r="D396" s="3"/>
      <c r="E396" s="6" t="e">
        <f>VLOOKUP(C396,'Refrigerant Factors'!$A$2:$B$59,2,FALSE)*D396</f>
        <v>#N/A</v>
      </c>
      <c r="F396" s="6" t="e">
        <f t="shared" si="6"/>
        <v>#N/A</v>
      </c>
    </row>
    <row r="397" spans="1:6">
      <c r="A397" s="3"/>
      <c r="B397" s="3"/>
      <c r="C397" s="4"/>
      <c r="D397" s="3"/>
      <c r="E397" s="6" t="e">
        <f>VLOOKUP(C397,'Refrigerant Factors'!$A$2:$B$59,2,FALSE)*D397</f>
        <v>#N/A</v>
      </c>
      <c r="F397" s="6" t="e">
        <f t="shared" si="6"/>
        <v>#N/A</v>
      </c>
    </row>
    <row r="398" spans="1:6">
      <c r="A398" s="3"/>
      <c r="B398" s="3"/>
      <c r="C398" s="4"/>
      <c r="D398" s="3"/>
      <c r="E398" s="6" t="e">
        <f>VLOOKUP(C398,'Refrigerant Factors'!$A$2:$B$59,2,FALSE)*D398</f>
        <v>#N/A</v>
      </c>
      <c r="F398" s="6" t="e">
        <f t="shared" si="6"/>
        <v>#N/A</v>
      </c>
    </row>
    <row r="399" spans="1:6">
      <c r="A399" s="3"/>
      <c r="B399" s="3"/>
      <c r="C399" s="4"/>
      <c r="D399" s="3"/>
      <c r="E399" s="6" t="e">
        <f>VLOOKUP(C399,'Refrigerant Factors'!$A$2:$B$59,2,FALSE)*D399</f>
        <v>#N/A</v>
      </c>
      <c r="F399" s="6" t="e">
        <f t="shared" si="6"/>
        <v>#N/A</v>
      </c>
    </row>
    <row r="400" spans="1:6">
      <c r="A400" s="3"/>
      <c r="B400" s="3"/>
      <c r="C400" s="4"/>
      <c r="D400" s="3"/>
      <c r="E400" s="6" t="e">
        <f>VLOOKUP(C400,'Refrigerant Factors'!$A$2:$B$59,2,FALSE)*D400</f>
        <v>#N/A</v>
      </c>
      <c r="F400" s="6" t="e">
        <f t="shared" si="6"/>
        <v>#N/A</v>
      </c>
    </row>
    <row r="401" spans="1:6">
      <c r="A401" s="3"/>
      <c r="B401" s="3"/>
      <c r="C401" s="4"/>
      <c r="D401" s="3"/>
      <c r="E401" s="6" t="e">
        <f>VLOOKUP(C401,'Refrigerant Factors'!$A$2:$B$59,2,FALSE)*D401</f>
        <v>#N/A</v>
      </c>
      <c r="F401" s="6" t="e">
        <f t="shared" si="6"/>
        <v>#N/A</v>
      </c>
    </row>
    <row r="402" spans="1:6">
      <c r="A402" s="3"/>
      <c r="B402" s="3"/>
      <c r="C402" s="4"/>
      <c r="D402" s="3"/>
      <c r="E402" s="6" t="e">
        <f>VLOOKUP(C402,'Refrigerant Factors'!$A$2:$B$59,2,FALSE)*D402</f>
        <v>#N/A</v>
      </c>
      <c r="F402" s="6" t="e">
        <f t="shared" si="6"/>
        <v>#N/A</v>
      </c>
    </row>
    <row r="403" spans="1:6">
      <c r="A403" s="3"/>
      <c r="B403" s="3"/>
      <c r="C403" s="4"/>
      <c r="D403" s="3"/>
      <c r="E403" s="6" t="e">
        <f>VLOOKUP(C403,'Refrigerant Factors'!$A$2:$B$59,2,FALSE)*D403</f>
        <v>#N/A</v>
      </c>
      <c r="F403" s="6" t="e">
        <f t="shared" si="6"/>
        <v>#N/A</v>
      </c>
    </row>
    <row r="404" spans="1:6">
      <c r="A404" s="3"/>
      <c r="B404" s="3"/>
      <c r="C404" s="4"/>
      <c r="D404" s="3"/>
      <c r="E404" s="6" t="e">
        <f>VLOOKUP(C404,'Refrigerant Factors'!$A$2:$B$59,2,FALSE)*D404</f>
        <v>#N/A</v>
      </c>
      <c r="F404" s="6" t="e">
        <f t="shared" si="6"/>
        <v>#N/A</v>
      </c>
    </row>
    <row r="405" spans="1:6">
      <c r="A405" s="3"/>
      <c r="B405" s="3"/>
      <c r="C405" s="4"/>
      <c r="D405" s="3"/>
      <c r="E405" s="6" t="e">
        <f>VLOOKUP(C405,'Refrigerant Factors'!$A$2:$B$59,2,FALSE)*D405</f>
        <v>#N/A</v>
      </c>
      <c r="F405" s="6" t="e">
        <f t="shared" si="6"/>
        <v>#N/A</v>
      </c>
    </row>
    <row r="406" spans="1:6">
      <c r="A406" s="3"/>
      <c r="B406" s="3"/>
      <c r="C406" s="4"/>
      <c r="D406" s="3"/>
      <c r="E406" s="6" t="e">
        <f>VLOOKUP(C406,'Refrigerant Factors'!$A$2:$B$59,2,FALSE)*D406</f>
        <v>#N/A</v>
      </c>
      <c r="F406" s="6" t="e">
        <f t="shared" si="6"/>
        <v>#N/A</v>
      </c>
    </row>
    <row r="407" spans="1:6">
      <c r="A407" s="3"/>
      <c r="B407" s="3"/>
      <c r="C407" s="4"/>
      <c r="D407" s="3"/>
      <c r="E407" s="6" t="e">
        <f>VLOOKUP(C407,'Refrigerant Factors'!$A$2:$B$59,2,FALSE)*D407</f>
        <v>#N/A</v>
      </c>
      <c r="F407" s="6" t="e">
        <f t="shared" si="6"/>
        <v>#N/A</v>
      </c>
    </row>
    <row r="408" spans="1:6">
      <c r="A408" s="3"/>
      <c r="B408" s="3"/>
      <c r="C408" s="4"/>
      <c r="D408" s="3"/>
      <c r="E408" s="6" t="e">
        <f>VLOOKUP(C408,'Refrigerant Factors'!$A$2:$B$59,2,FALSE)*D408</f>
        <v>#N/A</v>
      </c>
      <c r="F408" s="6" t="e">
        <f t="shared" si="6"/>
        <v>#N/A</v>
      </c>
    </row>
    <row r="409" spans="1:6">
      <c r="A409" s="3"/>
      <c r="B409" s="3"/>
      <c r="C409" s="4"/>
      <c r="D409" s="3"/>
      <c r="E409" s="6" t="e">
        <f>VLOOKUP(C409,'Refrigerant Factors'!$A$2:$B$59,2,FALSE)*D409</f>
        <v>#N/A</v>
      </c>
      <c r="F409" s="6" t="e">
        <f t="shared" si="6"/>
        <v>#N/A</v>
      </c>
    </row>
    <row r="410" spans="1:6">
      <c r="A410" s="3"/>
      <c r="B410" s="3"/>
      <c r="C410" s="4"/>
      <c r="D410" s="3"/>
      <c r="E410" s="6" t="e">
        <f>VLOOKUP(C410,'Refrigerant Factors'!$A$2:$B$59,2,FALSE)*D410</f>
        <v>#N/A</v>
      </c>
      <c r="F410" s="6" t="e">
        <f t="shared" si="6"/>
        <v>#N/A</v>
      </c>
    </row>
    <row r="411" spans="1:6">
      <c r="A411" s="3"/>
      <c r="B411" s="3"/>
      <c r="C411" s="4"/>
      <c r="D411" s="3"/>
      <c r="E411" s="6" t="e">
        <f>VLOOKUP(C411,'Refrigerant Factors'!$A$2:$B$59,2,FALSE)*D411</f>
        <v>#N/A</v>
      </c>
      <c r="F411" s="6" t="e">
        <f t="shared" si="6"/>
        <v>#N/A</v>
      </c>
    </row>
    <row r="412" spans="1:6">
      <c r="A412" s="3"/>
      <c r="B412" s="3"/>
      <c r="C412" s="4"/>
      <c r="D412" s="3"/>
      <c r="E412" s="6" t="e">
        <f>VLOOKUP(C412,'Refrigerant Factors'!$A$2:$B$59,2,FALSE)*D412</f>
        <v>#N/A</v>
      </c>
      <c r="F412" s="6" t="e">
        <f t="shared" si="6"/>
        <v>#N/A</v>
      </c>
    </row>
    <row r="413" spans="1:6">
      <c r="A413" s="3"/>
      <c r="B413" s="3"/>
      <c r="C413" s="4"/>
      <c r="D413" s="3"/>
      <c r="E413" s="6" t="e">
        <f>VLOOKUP(C413,'Refrigerant Factors'!$A$2:$B$59,2,FALSE)*D413</f>
        <v>#N/A</v>
      </c>
      <c r="F413" s="6" t="e">
        <f t="shared" si="6"/>
        <v>#N/A</v>
      </c>
    </row>
    <row r="414" spans="1:6">
      <c r="A414" s="3"/>
      <c r="B414" s="3"/>
      <c r="C414" s="4"/>
      <c r="D414" s="3"/>
      <c r="E414" s="6" t="e">
        <f>VLOOKUP(C414,'Refrigerant Factors'!$A$2:$B$59,2,FALSE)*D414</f>
        <v>#N/A</v>
      </c>
      <c r="F414" s="6" t="e">
        <f t="shared" si="6"/>
        <v>#N/A</v>
      </c>
    </row>
    <row r="415" spans="1:6">
      <c r="A415" s="3"/>
      <c r="B415" s="3"/>
      <c r="C415" s="4"/>
      <c r="D415" s="3"/>
      <c r="E415" s="6" t="e">
        <f>VLOOKUP(C415,'Refrigerant Factors'!$A$2:$B$59,2,FALSE)*D415</f>
        <v>#N/A</v>
      </c>
      <c r="F415" s="6" t="e">
        <f t="shared" si="6"/>
        <v>#N/A</v>
      </c>
    </row>
    <row r="416" spans="1:6">
      <c r="A416" s="3"/>
      <c r="B416" s="3"/>
      <c r="C416" s="4"/>
      <c r="D416" s="3"/>
      <c r="E416" s="6" t="e">
        <f>VLOOKUP(C416,'Refrigerant Factors'!$A$2:$B$59,2,FALSE)*D416</f>
        <v>#N/A</v>
      </c>
      <c r="F416" s="6" t="e">
        <f t="shared" si="6"/>
        <v>#N/A</v>
      </c>
    </row>
    <row r="417" spans="1:6">
      <c r="A417" s="3"/>
      <c r="B417" s="3"/>
      <c r="C417" s="4"/>
      <c r="D417" s="3"/>
      <c r="E417" s="6" t="e">
        <f>VLOOKUP(C417,'Refrigerant Factors'!$A$2:$B$59,2,FALSE)*D417</f>
        <v>#N/A</v>
      </c>
      <c r="F417" s="6" t="e">
        <f t="shared" si="6"/>
        <v>#N/A</v>
      </c>
    </row>
    <row r="418" spans="1:6">
      <c r="A418" s="3"/>
      <c r="B418" s="3"/>
      <c r="C418" s="4"/>
      <c r="D418" s="3"/>
      <c r="E418" s="6" t="e">
        <f>VLOOKUP(C418,'Refrigerant Factors'!$A$2:$B$59,2,FALSE)*D418</f>
        <v>#N/A</v>
      </c>
      <c r="F418" s="6" t="e">
        <f t="shared" si="6"/>
        <v>#N/A</v>
      </c>
    </row>
    <row r="419" spans="1:6">
      <c r="A419" s="3"/>
      <c r="B419" s="3"/>
      <c r="C419" s="4"/>
      <c r="D419" s="3"/>
      <c r="E419" s="6" t="e">
        <f>VLOOKUP(C419,'Refrigerant Factors'!$A$2:$B$59,2,FALSE)*D419</f>
        <v>#N/A</v>
      </c>
      <c r="F419" s="6" t="e">
        <f t="shared" si="6"/>
        <v>#N/A</v>
      </c>
    </row>
    <row r="420" spans="1:6">
      <c r="A420" s="3"/>
      <c r="B420" s="3"/>
      <c r="C420" s="4"/>
      <c r="D420" s="3"/>
      <c r="E420" s="6" t="e">
        <f>VLOOKUP(C420,'Refrigerant Factors'!$A$2:$B$59,2,FALSE)*D420</f>
        <v>#N/A</v>
      </c>
      <c r="F420" s="6" t="e">
        <f t="shared" si="6"/>
        <v>#N/A</v>
      </c>
    </row>
    <row r="421" spans="1:6">
      <c r="A421" s="3"/>
      <c r="B421" s="3"/>
      <c r="C421" s="4"/>
      <c r="D421" s="3"/>
      <c r="E421" s="6" t="e">
        <f>VLOOKUP(C421,'Refrigerant Factors'!$A$2:$B$59,2,FALSE)*D421</f>
        <v>#N/A</v>
      </c>
      <c r="F421" s="6" t="e">
        <f t="shared" si="6"/>
        <v>#N/A</v>
      </c>
    </row>
    <row r="422" spans="1:6">
      <c r="A422" s="3"/>
      <c r="B422" s="3"/>
      <c r="C422" s="4"/>
      <c r="D422" s="3"/>
      <c r="E422" s="6" t="e">
        <f>VLOOKUP(C422,'Refrigerant Factors'!$A$2:$B$59,2,FALSE)*D422</f>
        <v>#N/A</v>
      </c>
      <c r="F422" s="6" t="e">
        <f t="shared" si="6"/>
        <v>#N/A</v>
      </c>
    </row>
    <row r="423" spans="1:6">
      <c r="A423" s="3"/>
      <c r="B423" s="3"/>
      <c r="C423" s="4"/>
      <c r="D423" s="3"/>
      <c r="E423" s="6" t="e">
        <f>VLOOKUP(C423,'Refrigerant Factors'!$A$2:$B$59,2,FALSE)*D423</f>
        <v>#N/A</v>
      </c>
      <c r="F423" s="6" t="e">
        <f t="shared" si="6"/>
        <v>#N/A</v>
      </c>
    </row>
    <row r="424" spans="1:6">
      <c r="A424" s="3"/>
      <c r="B424" s="3"/>
      <c r="C424" s="4"/>
      <c r="D424" s="3"/>
      <c r="E424" s="6" t="e">
        <f>VLOOKUP(C424,'Refrigerant Factors'!$A$2:$B$59,2,FALSE)*D424</f>
        <v>#N/A</v>
      </c>
      <c r="F424" s="6" t="e">
        <f t="shared" si="6"/>
        <v>#N/A</v>
      </c>
    </row>
    <row r="425" spans="1:6">
      <c r="A425" s="3"/>
      <c r="B425" s="3"/>
      <c r="C425" s="4"/>
      <c r="D425" s="3"/>
      <c r="E425" s="6" t="e">
        <f>VLOOKUP(C425,'Refrigerant Factors'!$A$2:$B$59,2,FALSE)*D425</f>
        <v>#N/A</v>
      </c>
      <c r="F425" s="6" t="e">
        <f t="shared" si="6"/>
        <v>#N/A</v>
      </c>
    </row>
    <row r="426" spans="1:6">
      <c r="A426" s="3"/>
      <c r="B426" s="3"/>
      <c r="C426" s="4"/>
      <c r="D426" s="3"/>
      <c r="E426" s="6" t="e">
        <f>VLOOKUP(C426,'Refrigerant Factors'!$A$2:$B$59,2,FALSE)*D426</f>
        <v>#N/A</v>
      </c>
      <c r="F426" s="6" t="e">
        <f t="shared" si="6"/>
        <v>#N/A</v>
      </c>
    </row>
    <row r="427" spans="1:6">
      <c r="A427" s="3"/>
      <c r="B427" s="3"/>
      <c r="C427" s="4"/>
      <c r="D427" s="3"/>
      <c r="E427" s="6" t="e">
        <f>VLOOKUP(C427,'Refrigerant Factors'!$A$2:$B$59,2,FALSE)*D427</f>
        <v>#N/A</v>
      </c>
      <c r="F427" s="6" t="e">
        <f t="shared" si="6"/>
        <v>#N/A</v>
      </c>
    </row>
    <row r="428" spans="1:6">
      <c r="A428" s="3"/>
      <c r="B428" s="3"/>
      <c r="C428" s="4"/>
      <c r="D428" s="3"/>
      <c r="E428" s="6" t="e">
        <f>VLOOKUP(C428,'Refrigerant Factors'!$A$2:$B$59,2,FALSE)*D428</f>
        <v>#N/A</v>
      </c>
      <c r="F428" s="6" t="e">
        <f t="shared" si="6"/>
        <v>#N/A</v>
      </c>
    </row>
    <row r="429" spans="1:6">
      <c r="A429" s="3"/>
      <c r="B429" s="3"/>
      <c r="C429" s="4"/>
      <c r="D429" s="3"/>
      <c r="E429" s="6" t="e">
        <f>VLOOKUP(C429,'Refrigerant Factors'!$A$2:$B$59,2,FALSE)*D429</f>
        <v>#N/A</v>
      </c>
      <c r="F429" s="6" t="e">
        <f t="shared" si="6"/>
        <v>#N/A</v>
      </c>
    </row>
    <row r="430" spans="1:6">
      <c r="A430" s="3"/>
      <c r="B430" s="3"/>
      <c r="C430" s="4"/>
      <c r="D430" s="3"/>
      <c r="E430" s="6" t="e">
        <f>VLOOKUP(C430,'Refrigerant Factors'!$A$2:$B$59,2,FALSE)*D430</f>
        <v>#N/A</v>
      </c>
      <c r="F430" s="6" t="e">
        <f t="shared" si="6"/>
        <v>#N/A</v>
      </c>
    </row>
    <row r="431" spans="1:6">
      <c r="A431" s="3"/>
      <c r="B431" s="3"/>
      <c r="C431" s="4"/>
      <c r="D431" s="3"/>
      <c r="E431" s="6" t="e">
        <f>VLOOKUP(C431,'Refrigerant Factors'!$A$2:$B$59,2,FALSE)*D431</f>
        <v>#N/A</v>
      </c>
      <c r="F431" s="6" t="e">
        <f t="shared" si="6"/>
        <v>#N/A</v>
      </c>
    </row>
    <row r="432" spans="1:6">
      <c r="A432" s="3"/>
      <c r="B432" s="3"/>
      <c r="C432" s="4"/>
      <c r="D432" s="3"/>
      <c r="E432" s="6" t="e">
        <f>VLOOKUP(C432,'Refrigerant Factors'!$A$2:$B$59,2,FALSE)*D432</f>
        <v>#N/A</v>
      </c>
      <c r="F432" s="6" t="e">
        <f t="shared" si="6"/>
        <v>#N/A</v>
      </c>
    </row>
    <row r="433" spans="1:6">
      <c r="A433" s="3"/>
      <c r="B433" s="3"/>
      <c r="C433" s="4"/>
      <c r="D433" s="3"/>
      <c r="E433" s="6" t="e">
        <f>VLOOKUP(C433,'Refrigerant Factors'!$A$2:$B$59,2,FALSE)*D433</f>
        <v>#N/A</v>
      </c>
      <c r="F433" s="6" t="e">
        <f t="shared" si="6"/>
        <v>#N/A</v>
      </c>
    </row>
    <row r="434" spans="1:6">
      <c r="A434" s="3"/>
      <c r="B434" s="3"/>
      <c r="C434" s="4"/>
      <c r="D434" s="3"/>
      <c r="E434" s="6" t="e">
        <f>VLOOKUP(C434,'Refrigerant Factors'!$A$2:$B$59,2,FALSE)*D434</f>
        <v>#N/A</v>
      </c>
      <c r="F434" s="6" t="e">
        <f t="shared" si="6"/>
        <v>#N/A</v>
      </c>
    </row>
    <row r="435" spans="1:6">
      <c r="A435" s="3"/>
      <c r="B435" s="3"/>
      <c r="C435" s="4"/>
      <c r="D435" s="3"/>
      <c r="E435" s="6" t="e">
        <f>VLOOKUP(C435,'Refrigerant Factors'!$A$2:$B$59,2,FALSE)*D435</f>
        <v>#N/A</v>
      </c>
      <c r="F435" s="6" t="e">
        <f t="shared" si="6"/>
        <v>#N/A</v>
      </c>
    </row>
    <row r="436" spans="1:6">
      <c r="A436" s="3"/>
      <c r="B436" s="3"/>
      <c r="C436" s="4"/>
      <c r="D436" s="3"/>
      <c r="E436" s="6" t="e">
        <f>VLOOKUP(C436,'Refrigerant Factors'!$A$2:$B$59,2,FALSE)*D436</f>
        <v>#N/A</v>
      </c>
      <c r="F436" s="6" t="e">
        <f t="shared" si="6"/>
        <v>#N/A</v>
      </c>
    </row>
    <row r="437" spans="1:6">
      <c r="A437" s="3"/>
      <c r="B437" s="3"/>
      <c r="C437" s="4"/>
      <c r="D437" s="3"/>
      <c r="E437" s="6" t="e">
        <f>VLOOKUP(C437,'Refrigerant Factors'!$A$2:$B$59,2,FALSE)*D437</f>
        <v>#N/A</v>
      </c>
      <c r="F437" s="6" t="e">
        <f t="shared" si="6"/>
        <v>#N/A</v>
      </c>
    </row>
    <row r="438" spans="1:6">
      <c r="A438" s="3"/>
      <c r="B438" s="3"/>
      <c r="C438" s="4"/>
      <c r="D438" s="3"/>
      <c r="E438" s="6" t="e">
        <f>VLOOKUP(C438,'Refrigerant Factors'!$A$2:$B$59,2,FALSE)*D438</f>
        <v>#N/A</v>
      </c>
      <c r="F438" s="6" t="e">
        <f t="shared" si="6"/>
        <v>#N/A</v>
      </c>
    </row>
    <row r="439" spans="1:6">
      <c r="A439" s="3"/>
      <c r="B439" s="3"/>
      <c r="C439" s="4"/>
      <c r="D439" s="3"/>
      <c r="E439" s="6" t="e">
        <f>VLOOKUP(C439,'Refrigerant Factors'!$A$2:$B$59,2,FALSE)*D439</f>
        <v>#N/A</v>
      </c>
      <c r="F439" s="6" t="e">
        <f t="shared" si="6"/>
        <v>#N/A</v>
      </c>
    </row>
    <row r="440" spans="1:6">
      <c r="A440" s="3"/>
      <c r="B440" s="3"/>
      <c r="C440" s="4"/>
      <c r="D440" s="3"/>
      <c r="E440" s="6" t="e">
        <f>VLOOKUP(C440,'Refrigerant Factors'!$A$2:$B$59,2,FALSE)*D440</f>
        <v>#N/A</v>
      </c>
      <c r="F440" s="6" t="e">
        <f t="shared" si="6"/>
        <v>#N/A</v>
      </c>
    </row>
    <row r="441" spans="1:6">
      <c r="A441" s="3"/>
      <c r="B441" s="3"/>
      <c r="C441" s="4"/>
      <c r="D441" s="3"/>
      <c r="E441" s="6" t="e">
        <f>VLOOKUP(C441,'Refrigerant Factors'!$A$2:$B$59,2,FALSE)*D441</f>
        <v>#N/A</v>
      </c>
      <c r="F441" s="6" t="e">
        <f t="shared" si="6"/>
        <v>#N/A</v>
      </c>
    </row>
    <row r="442" spans="1:6">
      <c r="A442" s="3"/>
      <c r="B442" s="3"/>
      <c r="C442" s="4"/>
      <c r="D442" s="3"/>
      <c r="E442" s="6" t="e">
        <f>VLOOKUP(C442,'Refrigerant Factors'!$A$2:$B$59,2,FALSE)*D442</f>
        <v>#N/A</v>
      </c>
      <c r="F442" s="6" t="e">
        <f t="shared" si="6"/>
        <v>#N/A</v>
      </c>
    </row>
    <row r="443" spans="1:6">
      <c r="A443" s="3"/>
      <c r="B443" s="3"/>
      <c r="C443" s="4"/>
      <c r="D443" s="3"/>
      <c r="E443" s="6" t="e">
        <f>VLOOKUP(C443,'Refrigerant Factors'!$A$2:$B$59,2,FALSE)*D443</f>
        <v>#N/A</v>
      </c>
      <c r="F443" s="6" t="e">
        <f t="shared" si="6"/>
        <v>#N/A</v>
      </c>
    </row>
    <row r="444" spans="1:6">
      <c r="A444" s="3"/>
      <c r="B444" s="3"/>
      <c r="C444" s="4"/>
      <c r="D444" s="3"/>
      <c r="E444" s="6" t="e">
        <f>VLOOKUP(C444,'Refrigerant Factors'!$A$2:$B$59,2,FALSE)*D444</f>
        <v>#N/A</v>
      </c>
      <c r="F444" s="6" t="e">
        <f t="shared" si="6"/>
        <v>#N/A</v>
      </c>
    </row>
    <row r="445" spans="1:6">
      <c r="A445" s="3"/>
      <c r="B445" s="3"/>
      <c r="C445" s="4"/>
      <c r="D445" s="3"/>
      <c r="E445" s="6" t="e">
        <f>VLOOKUP(C445,'Refrigerant Factors'!$A$2:$B$59,2,FALSE)*D445</f>
        <v>#N/A</v>
      </c>
      <c r="F445" s="6" t="e">
        <f t="shared" si="6"/>
        <v>#N/A</v>
      </c>
    </row>
    <row r="446" spans="1:6">
      <c r="A446" s="3"/>
      <c r="B446" s="3"/>
      <c r="C446" s="4"/>
      <c r="D446" s="3"/>
      <c r="E446" s="6" t="e">
        <f>VLOOKUP(C446,'Refrigerant Factors'!$A$2:$B$59,2,FALSE)*D446</f>
        <v>#N/A</v>
      </c>
      <c r="F446" s="6" t="e">
        <f t="shared" si="6"/>
        <v>#N/A</v>
      </c>
    </row>
    <row r="447" spans="1:6">
      <c r="A447" s="3"/>
      <c r="B447" s="3"/>
      <c r="C447" s="4"/>
      <c r="D447" s="3"/>
      <c r="E447" s="6" t="e">
        <f>VLOOKUP(C447,'Refrigerant Factors'!$A$2:$B$59,2,FALSE)*D447</f>
        <v>#N/A</v>
      </c>
      <c r="F447" s="6" t="e">
        <f t="shared" si="6"/>
        <v>#N/A</v>
      </c>
    </row>
    <row r="448" spans="1:6">
      <c r="A448" s="3"/>
      <c r="B448" s="3"/>
      <c r="C448" s="4"/>
      <c r="D448" s="3"/>
      <c r="E448" s="6" t="e">
        <f>VLOOKUP(C448,'Refrigerant Factors'!$A$2:$B$59,2,FALSE)*D448</f>
        <v>#N/A</v>
      </c>
      <c r="F448" s="6" t="e">
        <f t="shared" si="6"/>
        <v>#N/A</v>
      </c>
    </row>
    <row r="449" spans="1:6">
      <c r="A449" s="3"/>
      <c r="B449" s="3"/>
      <c r="C449" s="4"/>
      <c r="D449" s="3"/>
      <c r="E449" s="6" t="e">
        <f>VLOOKUP(C449,'Refrigerant Factors'!$A$2:$B$59,2,FALSE)*D449</f>
        <v>#N/A</v>
      </c>
      <c r="F449" s="6" t="e">
        <f t="shared" si="6"/>
        <v>#N/A</v>
      </c>
    </row>
    <row r="450" spans="1:6">
      <c r="A450" s="3"/>
      <c r="B450" s="3"/>
      <c r="C450" s="4"/>
      <c r="D450" s="3"/>
      <c r="E450" s="6" t="e">
        <f>VLOOKUP(C450,'Refrigerant Factors'!$A$2:$B$59,2,FALSE)*D450</f>
        <v>#N/A</v>
      </c>
      <c r="F450" s="6" t="e">
        <f t="shared" si="6"/>
        <v>#N/A</v>
      </c>
    </row>
    <row r="451" spans="1:6">
      <c r="A451" s="3"/>
      <c r="B451" s="3"/>
      <c r="C451" s="4"/>
      <c r="D451" s="3"/>
      <c r="E451" s="6" t="e">
        <f>VLOOKUP(C451,'Refrigerant Factors'!$A$2:$B$59,2,FALSE)*D451</f>
        <v>#N/A</v>
      </c>
      <c r="F451" s="6" t="e">
        <f t="shared" ref="F451:F500" si="7">E451/1000</f>
        <v>#N/A</v>
      </c>
    </row>
    <row r="452" spans="1:6">
      <c r="A452" s="3"/>
      <c r="B452" s="3"/>
      <c r="C452" s="4"/>
      <c r="D452" s="3"/>
      <c r="E452" s="6" t="e">
        <f>VLOOKUP(C452,'Refrigerant Factors'!$A$2:$B$59,2,FALSE)*D452</f>
        <v>#N/A</v>
      </c>
      <c r="F452" s="6" t="e">
        <f t="shared" si="7"/>
        <v>#N/A</v>
      </c>
    </row>
    <row r="453" spans="1:6">
      <c r="A453" s="3"/>
      <c r="B453" s="3"/>
      <c r="C453" s="4"/>
      <c r="D453" s="3"/>
      <c r="E453" s="6" t="e">
        <f>VLOOKUP(C453,'Refrigerant Factors'!$A$2:$B$59,2,FALSE)*D453</f>
        <v>#N/A</v>
      </c>
      <c r="F453" s="6" t="e">
        <f t="shared" si="7"/>
        <v>#N/A</v>
      </c>
    </row>
    <row r="454" spans="1:6">
      <c r="A454" s="3"/>
      <c r="B454" s="3"/>
      <c r="C454" s="4"/>
      <c r="D454" s="3"/>
      <c r="E454" s="6" t="e">
        <f>VLOOKUP(C454,'Refrigerant Factors'!$A$2:$B$59,2,FALSE)*D454</f>
        <v>#N/A</v>
      </c>
      <c r="F454" s="6" t="e">
        <f t="shared" si="7"/>
        <v>#N/A</v>
      </c>
    </row>
    <row r="455" spans="1:6">
      <c r="A455" s="3"/>
      <c r="B455" s="3"/>
      <c r="C455" s="4"/>
      <c r="D455" s="3"/>
      <c r="E455" s="6" t="e">
        <f>VLOOKUP(C455,'Refrigerant Factors'!$A$2:$B$59,2,FALSE)*D455</f>
        <v>#N/A</v>
      </c>
      <c r="F455" s="6" t="e">
        <f t="shared" si="7"/>
        <v>#N/A</v>
      </c>
    </row>
    <row r="456" spans="1:6">
      <c r="A456" s="3"/>
      <c r="B456" s="3"/>
      <c r="C456" s="4"/>
      <c r="D456" s="3"/>
      <c r="E456" s="6" t="e">
        <f>VLOOKUP(C456,'Refrigerant Factors'!$A$2:$B$59,2,FALSE)*D456</f>
        <v>#N/A</v>
      </c>
      <c r="F456" s="6" t="e">
        <f t="shared" si="7"/>
        <v>#N/A</v>
      </c>
    </row>
    <row r="457" spans="1:6">
      <c r="A457" s="3"/>
      <c r="B457" s="3"/>
      <c r="C457" s="4"/>
      <c r="D457" s="3"/>
      <c r="E457" s="6" t="e">
        <f>VLOOKUP(C457,'Refrigerant Factors'!$A$2:$B$59,2,FALSE)*D457</f>
        <v>#N/A</v>
      </c>
      <c r="F457" s="6" t="e">
        <f t="shared" si="7"/>
        <v>#N/A</v>
      </c>
    </row>
    <row r="458" spans="1:6">
      <c r="A458" s="3"/>
      <c r="B458" s="3"/>
      <c r="C458" s="4"/>
      <c r="D458" s="3"/>
      <c r="E458" s="6" t="e">
        <f>VLOOKUP(C458,'Refrigerant Factors'!$A$2:$B$59,2,FALSE)*D458</f>
        <v>#N/A</v>
      </c>
      <c r="F458" s="6" t="e">
        <f t="shared" si="7"/>
        <v>#N/A</v>
      </c>
    </row>
    <row r="459" spans="1:6">
      <c r="A459" s="3"/>
      <c r="B459" s="3"/>
      <c r="C459" s="4"/>
      <c r="D459" s="3"/>
      <c r="E459" s="6" t="e">
        <f>VLOOKUP(C459,'Refrigerant Factors'!$A$2:$B$59,2,FALSE)*D459</f>
        <v>#N/A</v>
      </c>
      <c r="F459" s="6" t="e">
        <f t="shared" si="7"/>
        <v>#N/A</v>
      </c>
    </row>
    <row r="460" spans="1:6">
      <c r="A460" s="3"/>
      <c r="B460" s="3"/>
      <c r="C460" s="4"/>
      <c r="D460" s="3"/>
      <c r="E460" s="6" t="e">
        <f>VLOOKUP(C460,'Refrigerant Factors'!$A$2:$B$59,2,FALSE)*D460</f>
        <v>#N/A</v>
      </c>
      <c r="F460" s="6" t="e">
        <f t="shared" si="7"/>
        <v>#N/A</v>
      </c>
    </row>
    <row r="461" spans="1:6">
      <c r="A461" s="3"/>
      <c r="B461" s="3"/>
      <c r="C461" s="4"/>
      <c r="D461" s="3"/>
      <c r="E461" s="6" t="e">
        <f>VLOOKUP(C461,'Refrigerant Factors'!$A$2:$B$59,2,FALSE)*D461</f>
        <v>#N/A</v>
      </c>
      <c r="F461" s="6" t="e">
        <f t="shared" si="7"/>
        <v>#N/A</v>
      </c>
    </row>
    <row r="462" spans="1:6">
      <c r="A462" s="3"/>
      <c r="B462" s="3"/>
      <c r="C462" s="4"/>
      <c r="D462" s="3"/>
      <c r="E462" s="6" t="e">
        <f>VLOOKUP(C462,'Refrigerant Factors'!$A$2:$B$59,2,FALSE)*D462</f>
        <v>#N/A</v>
      </c>
      <c r="F462" s="6" t="e">
        <f t="shared" si="7"/>
        <v>#N/A</v>
      </c>
    </row>
    <row r="463" spans="1:6">
      <c r="A463" s="3"/>
      <c r="B463" s="3"/>
      <c r="C463" s="4"/>
      <c r="D463" s="3"/>
      <c r="E463" s="6" t="e">
        <f>VLOOKUP(C463,'Refrigerant Factors'!$A$2:$B$59,2,FALSE)*D463</f>
        <v>#N/A</v>
      </c>
      <c r="F463" s="6" t="e">
        <f t="shared" si="7"/>
        <v>#N/A</v>
      </c>
    </row>
    <row r="464" spans="1:6">
      <c r="A464" s="3"/>
      <c r="B464" s="3"/>
      <c r="C464" s="4"/>
      <c r="D464" s="3"/>
      <c r="E464" s="6" t="e">
        <f>VLOOKUP(C464,'Refrigerant Factors'!$A$2:$B$59,2,FALSE)*D464</f>
        <v>#N/A</v>
      </c>
      <c r="F464" s="6" t="e">
        <f t="shared" si="7"/>
        <v>#N/A</v>
      </c>
    </row>
    <row r="465" spans="1:6">
      <c r="A465" s="3"/>
      <c r="B465" s="3"/>
      <c r="C465" s="4"/>
      <c r="D465" s="3"/>
      <c r="E465" s="6" t="e">
        <f>VLOOKUP(C465,'Refrigerant Factors'!$A$2:$B$59,2,FALSE)*D465</f>
        <v>#N/A</v>
      </c>
      <c r="F465" s="6" t="e">
        <f t="shared" si="7"/>
        <v>#N/A</v>
      </c>
    </row>
    <row r="466" spans="1:6">
      <c r="A466" s="3"/>
      <c r="B466" s="3"/>
      <c r="C466" s="4"/>
      <c r="D466" s="3"/>
      <c r="E466" s="6" t="e">
        <f>VLOOKUP(C466,'Refrigerant Factors'!$A$2:$B$59,2,FALSE)*D466</f>
        <v>#N/A</v>
      </c>
      <c r="F466" s="6" t="e">
        <f t="shared" si="7"/>
        <v>#N/A</v>
      </c>
    </row>
    <row r="467" spans="1:6">
      <c r="A467" s="3"/>
      <c r="B467" s="3"/>
      <c r="C467" s="4"/>
      <c r="D467" s="3"/>
      <c r="E467" s="6" t="e">
        <f>VLOOKUP(C467,'Refrigerant Factors'!$A$2:$B$59,2,FALSE)*D467</f>
        <v>#N/A</v>
      </c>
      <c r="F467" s="6" t="e">
        <f t="shared" si="7"/>
        <v>#N/A</v>
      </c>
    </row>
    <row r="468" spans="1:6">
      <c r="A468" s="3"/>
      <c r="B468" s="3"/>
      <c r="C468" s="4"/>
      <c r="D468" s="3"/>
      <c r="E468" s="6" t="e">
        <f>VLOOKUP(C468,'Refrigerant Factors'!$A$2:$B$59,2,FALSE)*D468</f>
        <v>#N/A</v>
      </c>
      <c r="F468" s="6" t="e">
        <f t="shared" si="7"/>
        <v>#N/A</v>
      </c>
    </row>
    <row r="469" spans="1:6">
      <c r="A469" s="3"/>
      <c r="B469" s="3"/>
      <c r="C469" s="4"/>
      <c r="D469" s="3"/>
      <c r="E469" s="6" t="e">
        <f>VLOOKUP(C469,'Refrigerant Factors'!$A$2:$B$59,2,FALSE)*D469</f>
        <v>#N/A</v>
      </c>
      <c r="F469" s="6" t="e">
        <f t="shared" si="7"/>
        <v>#N/A</v>
      </c>
    </row>
    <row r="470" spans="1:6">
      <c r="A470" s="3"/>
      <c r="B470" s="3"/>
      <c r="C470" s="4"/>
      <c r="D470" s="3"/>
      <c r="E470" s="6" t="e">
        <f>VLOOKUP(C470,'Refrigerant Factors'!$A$2:$B$59,2,FALSE)*D470</f>
        <v>#N/A</v>
      </c>
      <c r="F470" s="6" t="e">
        <f t="shared" si="7"/>
        <v>#N/A</v>
      </c>
    </row>
    <row r="471" spans="1:6">
      <c r="A471" s="3"/>
      <c r="B471" s="3"/>
      <c r="C471" s="4"/>
      <c r="D471" s="3"/>
      <c r="E471" s="6" t="e">
        <f>VLOOKUP(C471,'Refrigerant Factors'!$A$2:$B$59,2,FALSE)*D471</f>
        <v>#N/A</v>
      </c>
      <c r="F471" s="6" t="e">
        <f t="shared" si="7"/>
        <v>#N/A</v>
      </c>
    </row>
    <row r="472" spans="1:6">
      <c r="A472" s="3"/>
      <c r="B472" s="3"/>
      <c r="C472" s="4"/>
      <c r="D472" s="3"/>
      <c r="E472" s="6" t="e">
        <f>VLOOKUP(C472,'Refrigerant Factors'!$A$2:$B$59,2,FALSE)*D472</f>
        <v>#N/A</v>
      </c>
      <c r="F472" s="6" t="e">
        <f t="shared" si="7"/>
        <v>#N/A</v>
      </c>
    </row>
    <row r="473" spans="1:6">
      <c r="A473" s="3"/>
      <c r="B473" s="3"/>
      <c r="C473" s="4"/>
      <c r="D473" s="3"/>
      <c r="E473" s="6" t="e">
        <f>VLOOKUP(C473,'Refrigerant Factors'!$A$2:$B$59,2,FALSE)*D473</f>
        <v>#N/A</v>
      </c>
      <c r="F473" s="6" t="e">
        <f t="shared" si="7"/>
        <v>#N/A</v>
      </c>
    </row>
    <row r="474" spans="1:6">
      <c r="A474" s="3"/>
      <c r="B474" s="3"/>
      <c r="C474" s="4"/>
      <c r="D474" s="3"/>
      <c r="E474" s="6" t="e">
        <f>VLOOKUP(C474,'Refrigerant Factors'!$A$2:$B$59,2,FALSE)*D474</f>
        <v>#N/A</v>
      </c>
      <c r="F474" s="6" t="e">
        <f t="shared" si="7"/>
        <v>#N/A</v>
      </c>
    </row>
    <row r="475" spans="1:6">
      <c r="A475" s="3"/>
      <c r="B475" s="3"/>
      <c r="C475" s="4"/>
      <c r="D475" s="3"/>
      <c r="E475" s="6" t="e">
        <f>VLOOKUP(C475,'Refrigerant Factors'!$A$2:$B$59,2,FALSE)*D475</f>
        <v>#N/A</v>
      </c>
      <c r="F475" s="6" t="e">
        <f t="shared" si="7"/>
        <v>#N/A</v>
      </c>
    </row>
    <row r="476" spans="1:6">
      <c r="A476" s="3"/>
      <c r="B476" s="3"/>
      <c r="C476" s="4"/>
      <c r="D476" s="3"/>
      <c r="E476" s="6" t="e">
        <f>VLOOKUP(C476,'Refrigerant Factors'!$A$2:$B$59,2,FALSE)*D476</f>
        <v>#N/A</v>
      </c>
      <c r="F476" s="6" t="e">
        <f t="shared" si="7"/>
        <v>#N/A</v>
      </c>
    </row>
    <row r="477" spans="1:6">
      <c r="A477" s="3"/>
      <c r="B477" s="3"/>
      <c r="C477" s="4"/>
      <c r="D477" s="3"/>
      <c r="E477" s="6" t="e">
        <f>VLOOKUP(C477,'Refrigerant Factors'!$A$2:$B$59,2,FALSE)*D477</f>
        <v>#N/A</v>
      </c>
      <c r="F477" s="6" t="e">
        <f t="shared" si="7"/>
        <v>#N/A</v>
      </c>
    </row>
    <row r="478" spans="1:6">
      <c r="A478" s="3"/>
      <c r="B478" s="3"/>
      <c r="C478" s="4"/>
      <c r="D478" s="3"/>
      <c r="E478" s="6" t="e">
        <f>VLOOKUP(C478,'Refrigerant Factors'!$A$2:$B$59,2,FALSE)*D478</f>
        <v>#N/A</v>
      </c>
      <c r="F478" s="6" t="e">
        <f t="shared" si="7"/>
        <v>#N/A</v>
      </c>
    </row>
    <row r="479" spans="1:6">
      <c r="A479" s="3"/>
      <c r="B479" s="3"/>
      <c r="C479" s="4"/>
      <c r="D479" s="3"/>
      <c r="E479" s="6" t="e">
        <f>VLOOKUP(C479,'Refrigerant Factors'!$A$2:$B$59,2,FALSE)*D479</f>
        <v>#N/A</v>
      </c>
      <c r="F479" s="6" t="e">
        <f t="shared" si="7"/>
        <v>#N/A</v>
      </c>
    </row>
    <row r="480" spans="1:6">
      <c r="A480" s="3"/>
      <c r="B480" s="3"/>
      <c r="C480" s="4"/>
      <c r="D480" s="3"/>
      <c r="E480" s="6" t="e">
        <f>VLOOKUP(C480,'Refrigerant Factors'!$A$2:$B$59,2,FALSE)*D480</f>
        <v>#N/A</v>
      </c>
      <c r="F480" s="6" t="e">
        <f t="shared" si="7"/>
        <v>#N/A</v>
      </c>
    </row>
    <row r="481" spans="1:6">
      <c r="A481" s="3"/>
      <c r="B481" s="3"/>
      <c r="C481" s="4"/>
      <c r="D481" s="3"/>
      <c r="E481" s="6" t="e">
        <f>VLOOKUP(C481,'Refrigerant Factors'!$A$2:$B$59,2,FALSE)*D481</f>
        <v>#N/A</v>
      </c>
      <c r="F481" s="6" t="e">
        <f t="shared" si="7"/>
        <v>#N/A</v>
      </c>
    </row>
    <row r="482" spans="1:6">
      <c r="A482" s="3"/>
      <c r="B482" s="3"/>
      <c r="C482" s="4"/>
      <c r="D482" s="3"/>
      <c r="E482" s="6" t="e">
        <f>VLOOKUP(C482,'Refrigerant Factors'!$A$2:$B$59,2,FALSE)*D482</f>
        <v>#N/A</v>
      </c>
      <c r="F482" s="6" t="e">
        <f t="shared" si="7"/>
        <v>#N/A</v>
      </c>
    </row>
    <row r="483" spans="1:6">
      <c r="A483" s="3"/>
      <c r="B483" s="3"/>
      <c r="C483" s="4"/>
      <c r="D483" s="3"/>
      <c r="E483" s="6" t="e">
        <f>VLOOKUP(C483,'Refrigerant Factors'!$A$2:$B$59,2,FALSE)*D483</f>
        <v>#N/A</v>
      </c>
      <c r="F483" s="6" t="e">
        <f t="shared" si="7"/>
        <v>#N/A</v>
      </c>
    </row>
    <row r="484" spans="1:6">
      <c r="A484" s="3"/>
      <c r="B484" s="3"/>
      <c r="C484" s="4"/>
      <c r="D484" s="3"/>
      <c r="E484" s="6" t="e">
        <f>VLOOKUP(C484,'Refrigerant Factors'!$A$2:$B$59,2,FALSE)*D484</f>
        <v>#N/A</v>
      </c>
      <c r="F484" s="6" t="e">
        <f t="shared" si="7"/>
        <v>#N/A</v>
      </c>
    </row>
    <row r="485" spans="1:6">
      <c r="A485" s="3"/>
      <c r="B485" s="3"/>
      <c r="C485" s="4"/>
      <c r="D485" s="3"/>
      <c r="E485" s="6" t="e">
        <f>VLOOKUP(C485,'Refrigerant Factors'!$A$2:$B$59,2,FALSE)*D485</f>
        <v>#N/A</v>
      </c>
      <c r="F485" s="6" t="e">
        <f t="shared" si="7"/>
        <v>#N/A</v>
      </c>
    </row>
    <row r="486" spans="1:6">
      <c r="A486" s="3"/>
      <c r="B486" s="3"/>
      <c r="C486" s="4"/>
      <c r="D486" s="3"/>
      <c r="E486" s="6" t="e">
        <f>VLOOKUP(C486,'Refrigerant Factors'!$A$2:$B$59,2,FALSE)*D486</f>
        <v>#N/A</v>
      </c>
      <c r="F486" s="6" t="e">
        <f t="shared" si="7"/>
        <v>#N/A</v>
      </c>
    </row>
    <row r="487" spans="1:6">
      <c r="A487" s="3"/>
      <c r="B487" s="3"/>
      <c r="C487" s="4"/>
      <c r="D487" s="3"/>
      <c r="E487" s="6" t="e">
        <f>VLOOKUP(C487,'Refrigerant Factors'!$A$2:$B$59,2,FALSE)*D487</f>
        <v>#N/A</v>
      </c>
      <c r="F487" s="6" t="e">
        <f t="shared" si="7"/>
        <v>#N/A</v>
      </c>
    </row>
    <row r="488" spans="1:6">
      <c r="A488" s="3"/>
      <c r="B488" s="3"/>
      <c r="C488" s="4"/>
      <c r="D488" s="3"/>
      <c r="E488" s="6" t="e">
        <f>VLOOKUP(C488,'Refrigerant Factors'!$A$2:$B$59,2,FALSE)*D488</f>
        <v>#N/A</v>
      </c>
      <c r="F488" s="6" t="e">
        <f t="shared" si="7"/>
        <v>#N/A</v>
      </c>
    </row>
    <row r="489" spans="1:6">
      <c r="A489" s="3"/>
      <c r="B489" s="3"/>
      <c r="C489" s="4"/>
      <c r="D489" s="3"/>
      <c r="E489" s="6" t="e">
        <f>VLOOKUP(C489,'Refrigerant Factors'!$A$2:$B$59,2,FALSE)*D489</f>
        <v>#N/A</v>
      </c>
      <c r="F489" s="6" t="e">
        <f t="shared" si="7"/>
        <v>#N/A</v>
      </c>
    </row>
    <row r="490" spans="1:6">
      <c r="A490" s="3"/>
      <c r="B490" s="3"/>
      <c r="C490" s="4"/>
      <c r="D490" s="3"/>
      <c r="E490" s="6" t="e">
        <f>VLOOKUP(C490,'Refrigerant Factors'!$A$2:$B$59,2,FALSE)*D490</f>
        <v>#N/A</v>
      </c>
      <c r="F490" s="6" t="e">
        <f t="shared" si="7"/>
        <v>#N/A</v>
      </c>
    </row>
    <row r="491" spans="1:6">
      <c r="A491" s="3"/>
      <c r="B491" s="3"/>
      <c r="C491" s="4"/>
      <c r="D491" s="3"/>
      <c r="E491" s="6" t="e">
        <f>VLOOKUP(C491,'Refrigerant Factors'!$A$2:$B$59,2,FALSE)*D491</f>
        <v>#N/A</v>
      </c>
      <c r="F491" s="6" t="e">
        <f t="shared" si="7"/>
        <v>#N/A</v>
      </c>
    </row>
    <row r="492" spans="1:6">
      <c r="A492" s="3"/>
      <c r="B492" s="3"/>
      <c r="C492" s="4"/>
      <c r="D492" s="3"/>
      <c r="E492" s="6" t="e">
        <f>VLOOKUP(C492,'Refrigerant Factors'!$A$2:$B$59,2,FALSE)*D492</f>
        <v>#N/A</v>
      </c>
      <c r="F492" s="6" t="e">
        <f t="shared" si="7"/>
        <v>#N/A</v>
      </c>
    </row>
    <row r="493" spans="1:6">
      <c r="A493" s="3"/>
      <c r="B493" s="3"/>
      <c r="C493" s="4"/>
      <c r="D493" s="3"/>
      <c r="E493" s="6" t="e">
        <f>VLOOKUP(C493,'Refrigerant Factors'!$A$2:$B$59,2,FALSE)*D493</f>
        <v>#N/A</v>
      </c>
      <c r="F493" s="6" t="e">
        <f t="shared" si="7"/>
        <v>#N/A</v>
      </c>
    </row>
    <row r="494" spans="1:6">
      <c r="A494" s="3"/>
      <c r="B494" s="3"/>
      <c r="C494" s="4"/>
      <c r="D494" s="3"/>
      <c r="E494" s="6" t="e">
        <f>VLOOKUP(C494,'Refrigerant Factors'!$A$2:$B$59,2,FALSE)*D494</f>
        <v>#N/A</v>
      </c>
      <c r="F494" s="6" t="e">
        <f t="shared" si="7"/>
        <v>#N/A</v>
      </c>
    </row>
    <row r="495" spans="1:6">
      <c r="A495" s="3"/>
      <c r="B495" s="3"/>
      <c r="C495" s="4"/>
      <c r="D495" s="3"/>
      <c r="E495" s="6" t="e">
        <f>VLOOKUP(C495,'Refrigerant Factors'!$A$2:$B$59,2,FALSE)*D495</f>
        <v>#N/A</v>
      </c>
      <c r="F495" s="6" t="e">
        <f t="shared" si="7"/>
        <v>#N/A</v>
      </c>
    </row>
    <row r="496" spans="1:6">
      <c r="A496" s="3"/>
      <c r="B496" s="3"/>
      <c r="C496" s="4"/>
      <c r="D496" s="3"/>
      <c r="E496" s="6" t="e">
        <f>VLOOKUP(C496,'Refrigerant Factors'!$A$2:$B$59,2,FALSE)*D496</f>
        <v>#N/A</v>
      </c>
      <c r="F496" s="6" t="e">
        <f t="shared" si="7"/>
        <v>#N/A</v>
      </c>
    </row>
    <row r="497" spans="1:6">
      <c r="A497" s="3"/>
      <c r="B497" s="3"/>
      <c r="C497" s="4"/>
      <c r="D497" s="3"/>
      <c r="E497" s="6" t="e">
        <f>VLOOKUP(C497,'Refrigerant Factors'!$A$2:$B$59,2,FALSE)*D497</f>
        <v>#N/A</v>
      </c>
      <c r="F497" s="6" t="e">
        <f t="shared" si="7"/>
        <v>#N/A</v>
      </c>
    </row>
    <row r="498" spans="1:6">
      <c r="A498" s="3"/>
      <c r="B498" s="3"/>
      <c r="C498" s="4"/>
      <c r="D498" s="3"/>
      <c r="E498" s="6" t="e">
        <f>VLOOKUP(C498,'Refrigerant Factors'!$A$2:$B$59,2,FALSE)*D498</f>
        <v>#N/A</v>
      </c>
      <c r="F498" s="6" t="e">
        <f t="shared" si="7"/>
        <v>#N/A</v>
      </c>
    </row>
    <row r="499" spans="1:6">
      <c r="A499" s="3"/>
      <c r="B499" s="3"/>
      <c r="C499" s="4"/>
      <c r="D499" s="3"/>
      <c r="E499" s="6" t="e">
        <f>VLOOKUP(C499,'Refrigerant Factors'!$A$2:$B$59,2,FALSE)*D499</f>
        <v>#N/A</v>
      </c>
      <c r="F499" s="6" t="e">
        <f t="shared" si="7"/>
        <v>#N/A</v>
      </c>
    </row>
    <row r="500" spans="1:6">
      <c r="A500" s="3"/>
      <c r="B500" s="3"/>
      <c r="C500" s="4"/>
      <c r="D500" s="3"/>
      <c r="E500" s="6" t="e">
        <f>VLOOKUP(C500,'Refrigerant Factors'!$A$2:$B$59,2,FALSE)*D500</f>
        <v>#N/A</v>
      </c>
      <c r="F500" s="6" t="e">
        <f t="shared" si="7"/>
        <v>#N/A</v>
      </c>
    </row>
  </sheetData>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D1E3182-1A00-41BE-BC13-DEF834627088}">
          <x14:formula1>
            <xm:f>'Refrigerant Factors'!$A$2:$A$59</xm:f>
          </x14:formula1>
          <xm:sqref>C2:C500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cf7b7d-a63e-4108-a462-802e84070e68" xsi:nil="true"/>
    <lcf76f155ced4ddcb4097134ff3c332f xmlns="8dd4bb02-515e-4385-b869-9e5325be63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C989DB56A8824DA4A5814926247861" ma:contentTypeVersion="14" ma:contentTypeDescription="Create a new document." ma:contentTypeScope="" ma:versionID="fc020e10459883c3c2b454545057299c">
  <xsd:schema xmlns:xsd="http://www.w3.org/2001/XMLSchema" xmlns:xs="http://www.w3.org/2001/XMLSchema" xmlns:p="http://schemas.microsoft.com/office/2006/metadata/properties" xmlns:ns2="8dd4bb02-515e-4385-b869-9e5325be6360" xmlns:ns3="64cf7b7d-a63e-4108-a462-802e84070e68" targetNamespace="http://schemas.microsoft.com/office/2006/metadata/properties" ma:root="true" ma:fieldsID="d31b69ed50a392673744307a34ca4402" ns2:_="" ns3:_="">
    <xsd:import namespace="8dd4bb02-515e-4385-b869-9e5325be6360"/>
    <xsd:import namespace="64cf7b7d-a63e-4108-a462-802e84070e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4bb02-515e-4385-b869-9e5325be6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c54efa7-ddf1-442d-8019-fe6f9a8d124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cf7b7d-a63e-4108-a462-802e84070e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bb766a4-a02a-4378-bcbb-5c1b4cc1632e}" ma:internalName="TaxCatchAll" ma:showField="CatchAllData" ma:web="64cf7b7d-a63e-4108-a462-802e84070e6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206C4-2F55-4D0E-B64F-E1CDCA64E367}"/>
</file>

<file path=customXml/itemProps2.xml><?xml version="1.0" encoding="utf-8"?>
<ds:datastoreItem xmlns:ds="http://schemas.openxmlformats.org/officeDocument/2006/customXml" ds:itemID="{56CCD082-C704-4F67-A50F-36F0A17DE428}"/>
</file>

<file path=customXml/itemProps3.xml><?xml version="1.0" encoding="utf-8"?>
<ds:datastoreItem xmlns:ds="http://schemas.openxmlformats.org/officeDocument/2006/customXml" ds:itemID="{0DA74B7B-7926-464E-8516-28C71E4733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joel.zook</cp:lastModifiedBy>
  <cp:revision/>
  <dcterms:created xsi:type="dcterms:W3CDTF">2012-08-24T00:51:46Z</dcterms:created>
  <dcterms:modified xsi:type="dcterms:W3CDTF">2024-03-25T16:36:16Z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0x010100A9C989DB56A8824DA4A5814926247861</vt:lpwstr>
  </property>
  <property fmtid="{D5CDD505-2E9C-101B-9397-08002B2CF9AE}" pid="3" name="MediaServiceImageTags">
    <vt:lpwstr/>
  </property>
</Properties>
</file>